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0.An_univ_2025_2026\DPPC_Aprilie_2025_OPRAN\Masterat_DPPC\"/>
    </mc:Choice>
  </mc:AlternateContent>
  <xr:revisionPtr revIDLastSave="0" documentId="13_ncr:1_{3C14AAF1-5490-4A27-9652-D6CE2E02E5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m_I" sheetId="14" r:id="rId1"/>
    <sheet name="Sem_II" sheetId="24" r:id="rId2"/>
    <sheet name="Sem_III" sheetId="19" r:id="rId3"/>
    <sheet name="Sem_IV" sheetId="21" r:id="rId4"/>
  </sheets>
  <definedNames>
    <definedName name="_xlnm.Print_Area" localSheetId="0">Sem_I!$A$1:$O$53</definedName>
    <definedName name="_xlnm.Print_Area" localSheetId="1">Sem_II!$A$1:$O$57</definedName>
    <definedName name="_xlnm.Print_Area" localSheetId="2">Sem_III!$A$1:$O$52</definedName>
    <definedName name="_xlnm.Print_Area" localSheetId="3">Sem_IV!$A$1:$O$47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1" l="1"/>
  <c r="M9" i="21"/>
  <c r="E11" i="21"/>
  <c r="M20" i="19"/>
  <c r="M19" i="19"/>
  <c r="M13" i="19"/>
  <c r="M14" i="19"/>
  <c r="M9" i="19"/>
  <c r="E16" i="19"/>
  <c r="M20" i="24"/>
  <c r="M21" i="24"/>
  <c r="M22" i="24"/>
  <c r="M23" i="24"/>
  <c r="M19" i="24"/>
  <c r="M13" i="24"/>
  <c r="M14" i="24"/>
  <c r="M9" i="24"/>
  <c r="E16" i="24"/>
  <c r="M19" i="14"/>
  <c r="M12" i="14"/>
  <c r="M13" i="14"/>
  <c r="E16" i="14"/>
  <c r="L13" i="14"/>
  <c r="L21" i="24"/>
  <c r="L20" i="24"/>
  <c r="L19" i="24"/>
  <c r="D21" i="21" l="1"/>
  <c r="D19" i="21"/>
  <c r="L14" i="21"/>
  <c r="D24" i="19"/>
  <c r="D22" i="19"/>
  <c r="L20" i="19"/>
  <c r="L19" i="19"/>
  <c r="L13" i="19"/>
  <c r="L12" i="19"/>
  <c r="M12" i="19" s="1"/>
  <c r="L11" i="19"/>
  <c r="M11" i="19" s="1"/>
  <c r="L10" i="19"/>
  <c r="M10" i="19" s="1"/>
  <c r="L9" i="19"/>
  <c r="D27" i="24"/>
  <c r="D25" i="24"/>
  <c r="L23" i="24"/>
  <c r="L22" i="24"/>
  <c r="L12" i="24"/>
  <c r="M12" i="24" s="1"/>
  <c r="L11" i="24"/>
  <c r="M11" i="24" s="1"/>
  <c r="L10" i="24"/>
  <c r="M10" i="24" s="1"/>
  <c r="L9" i="24"/>
  <c r="L9" i="14"/>
  <c r="M9" i="14" s="1"/>
  <c r="L10" i="14"/>
  <c r="M10" i="14" s="1"/>
  <c r="L11" i="14"/>
  <c r="M11" i="14" s="1"/>
  <c r="M14" i="14"/>
  <c r="L12" i="14"/>
  <c r="D23" i="14"/>
  <c r="D21" i="14"/>
  <c r="L15" i="21"/>
  <c r="M15" i="21" s="1"/>
  <c r="M2" i="21"/>
  <c r="L19" i="14"/>
  <c r="L11" i="21" l="1"/>
  <c r="L16" i="19"/>
  <c r="B40" i="21"/>
  <c r="B45" i="19"/>
  <c r="B50" i="24"/>
  <c r="M11" i="21"/>
  <c r="C21" i="21"/>
  <c r="C24" i="19"/>
  <c r="C27" i="24"/>
  <c r="L24" i="21"/>
  <c r="L27" i="19"/>
  <c r="L30" i="24"/>
  <c r="B24" i="21"/>
  <c r="B27" i="19"/>
  <c r="B30" i="24"/>
  <c r="C20" i="21"/>
  <c r="C23" i="19"/>
  <c r="C26" i="24"/>
  <c r="C19" i="21"/>
  <c r="C22" i="19"/>
  <c r="C25" i="24"/>
  <c r="C4" i="21"/>
  <c r="C4" i="19"/>
  <c r="C4" i="24"/>
  <c r="M3" i="24"/>
  <c r="L4" i="21"/>
  <c r="L4" i="19"/>
  <c r="L4" i="24"/>
  <c r="L3" i="21"/>
  <c r="L3" i="19"/>
  <c r="L3" i="24"/>
  <c r="L2" i="21"/>
  <c r="L2" i="19"/>
  <c r="L2" i="24"/>
  <c r="C3" i="21"/>
  <c r="C3" i="19"/>
  <c r="D2" i="19"/>
  <c r="C3" i="24"/>
  <c r="M2" i="24"/>
  <c r="D2" i="24"/>
  <c r="O17" i="24"/>
  <c r="N17" i="24"/>
  <c r="J17" i="24"/>
  <c r="I17" i="24"/>
  <c r="H17" i="24"/>
  <c r="G17" i="24"/>
  <c r="J16" i="24"/>
  <c r="I16" i="24"/>
  <c r="H16" i="24"/>
  <c r="G16" i="24"/>
  <c r="F16" i="24"/>
  <c r="L13" i="24"/>
  <c r="M16" i="24" l="1"/>
  <c r="L16" i="24"/>
  <c r="M14" i="21"/>
  <c r="O12" i="21"/>
  <c r="N12" i="21"/>
  <c r="J12" i="21"/>
  <c r="I12" i="21"/>
  <c r="H12" i="21"/>
  <c r="G12" i="21"/>
  <c r="J11" i="21"/>
  <c r="I11" i="21"/>
  <c r="H11" i="21"/>
  <c r="G11" i="21"/>
  <c r="F11" i="21"/>
  <c r="O17" i="19"/>
  <c r="N17" i="19"/>
  <c r="J17" i="19"/>
  <c r="I17" i="19"/>
  <c r="H17" i="19"/>
  <c r="G17" i="19"/>
  <c r="J16" i="19"/>
  <c r="I16" i="19"/>
  <c r="H16" i="19"/>
  <c r="G16" i="19"/>
  <c r="F16" i="19"/>
  <c r="O17" i="14"/>
  <c r="N17" i="14"/>
  <c r="J17" i="14"/>
  <c r="I17" i="14"/>
  <c r="H17" i="14"/>
  <c r="G17" i="14"/>
  <c r="J16" i="14"/>
  <c r="I16" i="14"/>
  <c r="H16" i="14"/>
  <c r="G16" i="14"/>
  <c r="F16" i="14"/>
  <c r="M16" i="19" l="1"/>
  <c r="M16" i="14"/>
  <c r="L16" i="14"/>
</calcChain>
</file>

<file path=xl/sharedStrings.xml><?xml version="1.0" encoding="utf-8"?>
<sst xmlns="http://schemas.openxmlformats.org/spreadsheetml/2006/main" count="272" uniqueCount="120">
  <si>
    <t>Plan de învățământ masterat</t>
  </si>
  <si>
    <t>Anul universitar:</t>
  </si>
  <si>
    <t xml:space="preserve">Domeniul: </t>
  </si>
  <si>
    <t>Anul de studii:</t>
  </si>
  <si>
    <t>I</t>
  </si>
  <si>
    <t xml:space="preserve">Programul de studii: </t>
  </si>
  <si>
    <t>Semestrul:</t>
  </si>
  <si>
    <t>Nr.
crt.</t>
  </si>
  <si>
    <t>Codul disciplinei</t>
  </si>
  <si>
    <t xml:space="preserve">Denumirea disciplinei </t>
  </si>
  <si>
    <t>Categorie formativă</t>
  </si>
  <si>
    <t>Ore/săptămână</t>
  </si>
  <si>
    <t>Total ore</t>
  </si>
  <si>
    <t>Forma de evaluare</t>
  </si>
  <si>
    <t>C</t>
  </si>
  <si>
    <t>S</t>
  </si>
  <si>
    <t>L</t>
  </si>
  <si>
    <t>P</t>
  </si>
  <si>
    <t>C/P</t>
  </si>
  <si>
    <t>Activități asistate</t>
  </si>
  <si>
    <t>Stud. Ind.</t>
  </si>
  <si>
    <t xml:space="preserve">Discipline Obligatorii (Ob) </t>
  </si>
  <si>
    <t>DS</t>
  </si>
  <si>
    <t>E</t>
  </si>
  <si>
    <t>V</t>
  </si>
  <si>
    <t>DC</t>
  </si>
  <si>
    <t>DA</t>
  </si>
  <si>
    <t>Discipline opționale (Op)</t>
  </si>
  <si>
    <t>Statistici:</t>
  </si>
  <si>
    <t>ECTS/Ore:</t>
  </si>
  <si>
    <t>Ex.</t>
  </si>
  <si>
    <t>Ver.</t>
  </si>
  <si>
    <t>Număr:</t>
  </si>
  <si>
    <t>Discipline facultative (F)</t>
  </si>
  <si>
    <t>Proiectarea și managementul programelor educaționale</t>
  </si>
  <si>
    <t>TOTAL NUMĂR 
DE ORE</t>
  </si>
  <si>
    <t>Discipline Obligatorii:</t>
  </si>
  <si>
    <t>Discipline Opționale:</t>
  </si>
  <si>
    <t>Discipline Facultative:</t>
  </si>
  <si>
    <t>Rector,</t>
  </si>
  <si>
    <t>Decan,</t>
  </si>
  <si>
    <t>Director departament,</t>
  </si>
  <si>
    <t>Mihnea-Cosmin COSTOIU</t>
  </si>
  <si>
    <r>
      <t xml:space="preserve">Avizat </t>
    </r>
    <r>
      <rPr>
        <i/>
        <sz val="11"/>
        <color theme="1"/>
        <rFont val="Arial Nova Light"/>
        <family val="2"/>
      </rPr>
      <t>Direcția evaluarea și asigurarea calității</t>
    </r>
    <r>
      <rPr>
        <sz val="11"/>
        <color theme="1"/>
        <rFont val="Arial Nova Light"/>
        <family val="2"/>
      </rPr>
      <t>,</t>
    </r>
  </si>
  <si>
    <t>Petrișor - Laurențiu ȚUCĂ</t>
  </si>
  <si>
    <t>II</t>
  </si>
  <si>
    <t>Psihopedagogia adolescenților, tinerilor și adulților</t>
  </si>
  <si>
    <t>Multimedia în educație</t>
  </si>
  <si>
    <t>Nr. Crt.</t>
  </si>
  <si>
    <t>Didactica domeniului și dezvoltării în didactica specializării (învățământ liceal, postliceal)</t>
  </si>
  <si>
    <t>Educație interculturală</t>
  </si>
  <si>
    <t>Practică pedagogică de specialitate în învățământul preuniversitar (învățământ liceal, postliceal)</t>
  </si>
  <si>
    <t>42 ore (14 săpt * 3 ore/săpt)</t>
  </si>
  <si>
    <t>Examen de absolvire: Nivelul II</t>
  </si>
  <si>
    <t>Promovarea examenului de disertație</t>
  </si>
  <si>
    <t>UPB.06.M1.O.03-02</t>
  </si>
  <si>
    <t>UPB.06.M1.O.03-03</t>
  </si>
  <si>
    <t>UPB.06.M1.O.03-04</t>
  </si>
  <si>
    <t>UPB.06.M1.O.03-05</t>
  </si>
  <si>
    <t>UPB.06.M1.O.03-06</t>
  </si>
  <si>
    <t>UPB.06.M2.O.03-01</t>
  </si>
  <si>
    <t>UPB.06.M2.O.03-02</t>
  </si>
  <si>
    <t>UPB.06.M2.O.03-03</t>
  </si>
  <si>
    <t>UPB.06.M2.O.03-04</t>
  </si>
  <si>
    <t>UPB.06.M2.O.03-05</t>
  </si>
  <si>
    <t>UPB.06.M2.O.03-06</t>
  </si>
  <si>
    <t>Proiect individual şi de grup 1</t>
  </si>
  <si>
    <t>UPB.06.M2.L.03-07</t>
  </si>
  <si>
    <t>UPB.06.M2.L.03-08</t>
  </si>
  <si>
    <t>UPB.06.M2.L.03-09</t>
  </si>
  <si>
    <t>UPB.06.M2.L.03-10</t>
  </si>
  <si>
    <t>UPB.06.M2.L.03-11</t>
  </si>
  <si>
    <t>UPB.06.M3.O.03-01</t>
  </si>
  <si>
    <t>UPB.06.M3.O.03-02</t>
  </si>
  <si>
    <t>UPB.06.M3.O.03-03</t>
  </si>
  <si>
    <t>UPB.06.M3.O.03-04</t>
  </si>
  <si>
    <t>UPB.06.M3.O.03-05</t>
  </si>
  <si>
    <t>UPB.06.M3.O.03-06</t>
  </si>
  <si>
    <t>UPB.06.M3.O.03-07</t>
  </si>
  <si>
    <t>Proiect individual şi de grup 2</t>
  </si>
  <si>
    <t>UPB.06.M3.O.03-08</t>
  </si>
  <si>
    <t>UPB.06.M4.O.03-03</t>
  </si>
  <si>
    <t>UPB.06.M4.O.03-04</t>
  </si>
  <si>
    <t>UPB.06.M4.O.03-01</t>
  </si>
  <si>
    <t>UPB.06.M1.O.03-01</t>
  </si>
  <si>
    <t>Inginerie industrială</t>
  </si>
  <si>
    <t>Etică și integritate academică</t>
  </si>
  <si>
    <t>Limba modernă  - Engleză</t>
  </si>
  <si>
    <t>Limba modernă  - Franceză</t>
  </si>
  <si>
    <t>Limba modernă  - Germană</t>
  </si>
  <si>
    <t>10 ECTS</t>
  </si>
  <si>
    <t>Nicolae IONESCU</t>
  </si>
  <si>
    <t>ECTS-C</t>
  </si>
  <si>
    <t>Analiza asistata de calculator a structurilor</t>
  </si>
  <si>
    <t>Managementul proiectelor</t>
  </si>
  <si>
    <t>UPB.06.M1.L.03-07</t>
  </si>
  <si>
    <t xml:space="preserve">Tehnologia produselor polimerice </t>
  </si>
  <si>
    <t xml:space="preserve">Proiectarea Asistată de Calculator a Produselor </t>
  </si>
  <si>
    <t xml:space="preserve">Fabricare Asistata de Calculator </t>
  </si>
  <si>
    <t>Masini si Echipamente de Fabricare</t>
  </si>
  <si>
    <t>ECTS-U</t>
  </si>
  <si>
    <t xml:space="preserve">Tehnologia produselor compozite </t>
  </si>
  <si>
    <t xml:space="preserve">Fabricare aditiva </t>
  </si>
  <si>
    <t xml:space="preserve">Management industrial </t>
  </si>
  <si>
    <t>Ingineria produselor polimerice</t>
  </si>
  <si>
    <t>Ingineria produselor compozite</t>
  </si>
  <si>
    <t xml:space="preserve">Proiectarea, executia si exploatarea matritelor </t>
  </si>
  <si>
    <t>Decan</t>
  </si>
  <si>
    <t>2026 - 2028</t>
  </si>
  <si>
    <t>Dezvoltarea produselor polimerice si compozite - DPPC</t>
  </si>
  <si>
    <t xml:space="preserve">Cristian-Vasile DOICIN                 </t>
  </si>
  <si>
    <t xml:space="preserve">Cristian DOICIN                             </t>
  </si>
  <si>
    <t xml:space="preserve">Cristian DOICIN                              </t>
  </si>
  <si>
    <t xml:space="preserve">Cristian DOICIN                       </t>
  </si>
  <si>
    <t>Modul de cercetare stiinţifică, practică de cercetare şi elaborare de disertație</t>
  </si>
  <si>
    <t>Modul de cercetare stiintifica I</t>
  </si>
  <si>
    <t>Modul de cercetare stiintifica  II</t>
  </si>
  <si>
    <t>Modul de cercetare stiintifica III</t>
  </si>
  <si>
    <t>2026 - 2027</t>
  </si>
  <si>
    <t>2027 - 2028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</si>
</sst>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theme="1"/>
      <name val="Arial Nova Light"/>
      <family val="2"/>
    </font>
    <font>
      <i/>
      <sz val="11"/>
      <color theme="1"/>
      <name val="Arial Nova Light"/>
      <family val="2"/>
    </font>
    <font>
      <b/>
      <sz val="11"/>
      <color theme="1"/>
      <name val="Arial Nova Light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0" fillId="0" borderId="24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7" xfId="0" applyBorder="1" applyAlignment="1">
      <alignment horizontal="left" vertical="center" wrapText="1"/>
    </xf>
    <xf numFmtId="0" fontId="0" fillId="0" borderId="38" xfId="0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left" vertical="center" wrapText="1"/>
    </xf>
    <xf numFmtId="0" fontId="0" fillId="0" borderId="32" xfId="0" applyBorder="1" applyAlignment="1">
      <alignment horizontal="center" vertical="center"/>
    </xf>
    <xf numFmtId="0" fontId="0" fillId="0" borderId="41" xfId="0" applyBorder="1" applyAlignment="1">
      <alignment horizontal="left" vertical="center" wrapText="1"/>
    </xf>
    <xf numFmtId="0" fontId="6" fillId="2" borderId="33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2" fillId="0" borderId="36" xfId="2" applyFont="1" applyBorder="1" applyAlignment="1">
      <alignment horizontal="center" vertical="center"/>
    </xf>
    <xf numFmtId="0" fontId="12" fillId="6" borderId="36" xfId="1" applyFont="1" applyFill="1" applyBorder="1" applyAlignment="1">
      <alignment horizontal="center" vertical="center"/>
    </xf>
    <xf numFmtId="0" fontId="12" fillId="6" borderId="4" xfId="2" applyFont="1" applyFill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vertical="center"/>
    </xf>
    <xf numFmtId="0" fontId="0" fillId="0" borderId="37" xfId="0" applyBorder="1" applyAlignment="1">
      <alignment horizontal="center" vertical="center" wrapText="1"/>
    </xf>
    <xf numFmtId="0" fontId="12" fillId="0" borderId="45" xfId="2" applyFont="1" applyBorder="1" applyAlignment="1">
      <alignment vertical="center"/>
    </xf>
    <xf numFmtId="0" fontId="12" fillId="0" borderId="4" xfId="2" applyFont="1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12" fillId="6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6" borderId="2" xfId="1" applyFont="1" applyFill="1" applyBorder="1" applyAlignment="1">
      <alignment vertical="center" wrapText="1"/>
    </xf>
    <xf numFmtId="0" fontId="12" fillId="6" borderId="3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6" borderId="45" xfId="1" applyFont="1" applyFill="1" applyBorder="1" applyAlignment="1">
      <alignment vertical="center" wrapText="1"/>
    </xf>
    <xf numFmtId="0" fontId="12" fillId="6" borderId="16" xfId="1" applyFont="1" applyFill="1" applyBorder="1" applyAlignment="1">
      <alignment horizontal="center" vertical="center"/>
    </xf>
    <xf numFmtId="0" fontId="12" fillId="6" borderId="18" xfId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5" xfId="0" applyBorder="1" applyAlignment="1">
      <alignment horizontal="left" vertical="center" wrapText="1"/>
    </xf>
    <xf numFmtId="0" fontId="6" fillId="0" borderId="21" xfId="0" applyFont="1" applyBorder="1" applyAlignment="1">
      <alignment horizontal="center"/>
    </xf>
    <xf numFmtId="0" fontId="0" fillId="0" borderId="48" xfId="0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0" fillId="0" borderId="49" xfId="0" applyBorder="1" applyAlignment="1">
      <alignment horizontal="left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12" fillId="0" borderId="33" xfId="2" applyFont="1" applyBorder="1" applyAlignment="1">
      <alignment horizontal="center" vertical="center"/>
    </xf>
    <xf numFmtId="0" fontId="12" fillId="0" borderId="41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center"/>
    </xf>
    <xf numFmtId="0" fontId="12" fillId="0" borderId="2" xfId="2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textRotation="90" wrapText="1"/>
    </xf>
    <xf numFmtId="0" fontId="13" fillId="2" borderId="33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3" xfId="0" applyBorder="1" applyAlignment="1">
      <alignment horizontal="right"/>
    </xf>
    <xf numFmtId="0" fontId="0" fillId="0" borderId="31" xfId="0" applyBorder="1" applyAlignment="1">
      <alignment horizontal="right"/>
    </xf>
    <xf numFmtId="0" fontId="0" fillId="0" borderId="3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</cellXfs>
  <cellStyles count="3">
    <cellStyle name="Normal" xfId="0" builtinId="0"/>
    <cellStyle name="Normal 2" xfId="1" xr:uid="{F1ED4C29-A1A8-481B-97CB-BB6785421270}"/>
    <cellStyle name="Normal 2 2" xfId="2" xr:uid="{B8E2589D-7EA3-4640-851D-CD33E93EF4AB}"/>
  </cellStyles>
  <dxfs count="15"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00FF99"/>
      <color rgb="FFFFFF99"/>
      <color rgb="FFCD54DA"/>
      <color rgb="FFFFCC66"/>
      <color rgb="FFFF99CC"/>
      <color rgb="FFD47A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29029B4-4D5F-4737-9B66-1A5D054E69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13</xdr:col>
      <xdr:colOff>18709</xdr:colOff>
      <xdr:row>0</xdr:row>
      <xdr:rowOff>717527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D91EBC-E713-4B78-AAE2-4D0B57C4E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98719" y="0"/>
          <a:ext cx="625928" cy="7175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B434C9-CB2C-4AF8-BB28-233EA0E95C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107156</xdr:colOff>
      <xdr:row>0</xdr:row>
      <xdr:rowOff>0</xdr:rowOff>
    </xdr:from>
    <xdr:to>
      <xdr:col>13</xdr:col>
      <xdr:colOff>125864</xdr:colOff>
      <xdr:row>0</xdr:row>
      <xdr:rowOff>717527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820188-B967-AE14-03F3-07A6CE9D2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5875" y="0"/>
          <a:ext cx="625928" cy="7175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1C75A32-2CB3-4290-B04D-C70FCFE96D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13</xdr:col>
      <xdr:colOff>18709</xdr:colOff>
      <xdr:row>0</xdr:row>
      <xdr:rowOff>717527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F52462-B8BB-48E3-A883-22ED13CC8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98719" y="0"/>
          <a:ext cx="625928" cy="7175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2</xdr:col>
      <xdr:colOff>45384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1FA87E7-3275-4911-B170-7F7115865E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" r="738"/>
        <a:stretch/>
      </xdr:blipFill>
      <xdr:spPr bwMode="auto">
        <a:xfrm>
          <a:off x="815975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13</xdr:col>
      <xdr:colOff>119561</xdr:colOff>
      <xdr:row>0</xdr:row>
      <xdr:rowOff>717527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026B7E-8FE5-4AC3-A887-08697371D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98719" y="0"/>
          <a:ext cx="625928" cy="7175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3BE32-8DF2-44C3-A713-418DBA80BDDC}">
  <dimension ref="A1:V59"/>
  <sheetViews>
    <sheetView tabSelected="1" view="pageBreakPreview" zoomScale="85" zoomScaleNormal="85" zoomScaleSheetLayoutView="85" workbookViewId="0">
      <selection activeCell="M2" sqref="M2:N2"/>
    </sheetView>
  </sheetViews>
  <sheetFormatPr defaultRowHeight="15" x14ac:dyDescent="0.25"/>
  <cols>
    <col min="1" max="1" width="4.5703125" style="6" customWidth="1"/>
    <col min="2" max="2" width="19.42578125" bestFit="1" customWidth="1"/>
    <col min="3" max="3" width="45.5703125" customWidth="1"/>
    <col min="4" max="4" width="10.42578125" customWidth="1"/>
    <col min="5" max="5" width="6.5703125" customWidth="1"/>
    <col min="6" max="6" width="6" customWidth="1"/>
    <col min="7" max="7" width="6.140625" customWidth="1"/>
    <col min="8" max="8" width="5.5703125" customWidth="1"/>
    <col min="9" max="9" width="7" customWidth="1"/>
    <col min="10" max="11" width="5.5703125" customWidth="1"/>
    <col min="12" max="12" width="16" customWidth="1"/>
    <col min="14" max="15" width="4.5703125" style="6" customWidth="1"/>
    <col min="22" max="22" width="10.140625" customWidth="1"/>
  </cols>
  <sheetData>
    <row r="1" spans="1:22" ht="57" customHeight="1" x14ac:dyDescent="0.3">
      <c r="B1" s="3"/>
      <c r="C1" s="4"/>
      <c r="D1" s="101" t="s">
        <v>0</v>
      </c>
      <c r="E1" s="101"/>
      <c r="F1" s="101"/>
      <c r="G1" s="101"/>
      <c r="H1" s="101"/>
      <c r="I1" s="101"/>
      <c r="J1" s="2"/>
      <c r="K1" s="2"/>
      <c r="L1" s="5"/>
      <c r="M1" s="99"/>
      <c r="N1" s="99"/>
      <c r="R1" s="27"/>
      <c r="S1" s="27"/>
      <c r="T1" s="27"/>
      <c r="U1" s="27"/>
      <c r="V1" s="27"/>
    </row>
    <row r="2" spans="1:22" ht="15" customHeight="1" x14ac:dyDescent="0.25">
      <c r="B2" s="100"/>
      <c r="C2" s="100"/>
      <c r="D2" s="102" t="s">
        <v>108</v>
      </c>
      <c r="E2" s="102"/>
      <c r="F2" s="102"/>
      <c r="G2" s="102"/>
      <c r="H2" s="102"/>
      <c r="I2" s="102"/>
      <c r="L2" s="33" t="s">
        <v>1</v>
      </c>
      <c r="M2" s="112" t="s">
        <v>118</v>
      </c>
      <c r="N2" s="112"/>
      <c r="R2" s="28"/>
      <c r="S2" s="28"/>
      <c r="T2" s="28"/>
      <c r="U2" s="28"/>
      <c r="V2" s="28"/>
    </row>
    <row r="3" spans="1:22" x14ac:dyDescent="0.25">
      <c r="B3" s="31" t="s">
        <v>2</v>
      </c>
      <c r="C3" s="100" t="s">
        <v>85</v>
      </c>
      <c r="D3" s="100"/>
      <c r="E3" s="100"/>
      <c r="F3" s="100"/>
      <c r="G3" s="100"/>
      <c r="H3" s="100"/>
      <c r="L3" s="33" t="s">
        <v>3</v>
      </c>
      <c r="M3" s="100" t="s">
        <v>4</v>
      </c>
      <c r="N3" s="100"/>
      <c r="R3" s="28"/>
      <c r="S3" s="28"/>
      <c r="T3" s="28"/>
      <c r="U3" s="28"/>
      <c r="V3" s="28"/>
    </row>
    <row r="4" spans="1:22" x14ac:dyDescent="0.25">
      <c r="B4" s="31" t="s">
        <v>5</v>
      </c>
      <c r="C4" s="100" t="s">
        <v>109</v>
      </c>
      <c r="D4" s="100"/>
      <c r="E4" s="100"/>
      <c r="F4" s="100"/>
      <c r="G4" s="100"/>
      <c r="H4" s="100"/>
      <c r="L4" s="33" t="s">
        <v>6</v>
      </c>
      <c r="M4" s="100" t="s">
        <v>4</v>
      </c>
      <c r="N4" s="100"/>
      <c r="R4" s="28"/>
      <c r="S4" s="28"/>
      <c r="T4" s="28"/>
      <c r="U4" s="28"/>
      <c r="V4" s="28"/>
    </row>
    <row r="5" spans="1:22" ht="12" customHeight="1" thickBot="1" x14ac:dyDescent="0.3">
      <c r="B5" s="31"/>
      <c r="C5" s="26"/>
      <c r="D5" s="26"/>
      <c r="E5" s="26"/>
      <c r="F5" s="26"/>
      <c r="G5" s="26"/>
      <c r="H5" s="26"/>
      <c r="L5" s="33"/>
      <c r="M5" s="32"/>
      <c r="N5" s="26"/>
      <c r="R5" s="28"/>
      <c r="S5" s="28"/>
      <c r="T5" s="28"/>
      <c r="U5" s="28"/>
      <c r="V5" s="28"/>
    </row>
    <row r="6" spans="1:22" s="1" customFormat="1" ht="20.100000000000001" customHeight="1" x14ac:dyDescent="0.25">
      <c r="A6" s="110" t="s">
        <v>7</v>
      </c>
      <c r="B6" s="106" t="s">
        <v>8</v>
      </c>
      <c r="C6" s="106" t="s">
        <v>9</v>
      </c>
      <c r="D6" s="106" t="s">
        <v>10</v>
      </c>
      <c r="E6" s="108" t="s">
        <v>100</v>
      </c>
      <c r="F6" s="108" t="s">
        <v>92</v>
      </c>
      <c r="G6" s="106" t="s">
        <v>11</v>
      </c>
      <c r="H6" s="106"/>
      <c r="I6" s="106"/>
      <c r="J6" s="106"/>
      <c r="K6" s="106"/>
      <c r="L6" s="106" t="s">
        <v>12</v>
      </c>
      <c r="M6" s="106"/>
      <c r="N6" s="106" t="s">
        <v>13</v>
      </c>
      <c r="O6" s="113"/>
      <c r="R6" s="28"/>
      <c r="S6" s="28"/>
      <c r="T6" s="28"/>
      <c r="U6" s="28"/>
      <c r="V6" s="28"/>
    </row>
    <row r="7" spans="1:22" ht="20.25" customHeight="1" thickBot="1" x14ac:dyDescent="0.3">
      <c r="A7" s="111"/>
      <c r="B7" s="107"/>
      <c r="C7" s="107"/>
      <c r="D7" s="107"/>
      <c r="E7" s="109"/>
      <c r="F7" s="109"/>
      <c r="G7" s="54" t="s">
        <v>14</v>
      </c>
      <c r="H7" s="54" t="s">
        <v>15</v>
      </c>
      <c r="I7" s="54" t="s">
        <v>16</v>
      </c>
      <c r="J7" s="54" t="s">
        <v>17</v>
      </c>
      <c r="K7" s="54" t="s">
        <v>18</v>
      </c>
      <c r="L7" s="54" t="s">
        <v>19</v>
      </c>
      <c r="M7" s="54" t="s">
        <v>20</v>
      </c>
      <c r="N7" s="107"/>
      <c r="O7" s="114"/>
      <c r="R7" s="28"/>
      <c r="S7" s="28"/>
      <c r="T7" s="28"/>
      <c r="U7" s="28"/>
      <c r="V7" s="28"/>
    </row>
    <row r="8" spans="1:22" ht="15.75" thickBot="1" x14ac:dyDescent="0.3">
      <c r="A8" s="103" t="s">
        <v>21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5"/>
      <c r="R8" s="28"/>
      <c r="S8" s="28"/>
      <c r="T8" s="28"/>
      <c r="U8" s="28"/>
      <c r="V8" s="28"/>
    </row>
    <row r="9" spans="1:22" ht="15" customHeight="1" x14ac:dyDescent="0.25">
      <c r="A9" s="69">
        <v>1</v>
      </c>
      <c r="B9" s="49" t="s">
        <v>84</v>
      </c>
      <c r="C9" s="63" t="s">
        <v>104</v>
      </c>
      <c r="D9" s="34" t="s">
        <v>26</v>
      </c>
      <c r="E9" s="34">
        <v>2</v>
      </c>
      <c r="F9" s="34">
        <v>2</v>
      </c>
      <c r="G9" s="57">
        <v>1</v>
      </c>
      <c r="H9" s="64"/>
      <c r="I9" s="64">
        <v>1</v>
      </c>
      <c r="J9" s="64"/>
      <c r="K9" s="49"/>
      <c r="L9" s="49">
        <f t="shared" ref="L9:L13" si="0">SUM(G9:K9)*14</f>
        <v>28</v>
      </c>
      <c r="M9" s="49">
        <f>(E9+F9)*25-L9</f>
        <v>72</v>
      </c>
      <c r="N9" s="115" t="s">
        <v>23</v>
      </c>
      <c r="O9" s="116"/>
      <c r="R9" s="28"/>
      <c r="S9" s="28"/>
      <c r="T9" s="28"/>
      <c r="U9" s="28"/>
      <c r="V9" s="28"/>
    </row>
    <row r="10" spans="1:22" ht="15" customHeight="1" x14ac:dyDescent="0.25">
      <c r="A10" s="47">
        <v>2</v>
      </c>
      <c r="B10" s="35" t="s">
        <v>55</v>
      </c>
      <c r="C10" s="61" t="s">
        <v>105</v>
      </c>
      <c r="D10" s="36" t="s">
        <v>26</v>
      </c>
      <c r="E10" s="36">
        <v>3</v>
      </c>
      <c r="F10" s="36">
        <v>2</v>
      </c>
      <c r="G10" s="46">
        <v>1</v>
      </c>
      <c r="H10" s="60"/>
      <c r="I10" s="60">
        <v>2</v>
      </c>
      <c r="J10" s="60"/>
      <c r="K10" s="35"/>
      <c r="L10" s="35">
        <f t="shared" si="0"/>
        <v>42</v>
      </c>
      <c r="M10" s="49">
        <f t="shared" ref="M10:M13" si="1">(E10+F10)*25-L10</f>
        <v>83</v>
      </c>
      <c r="N10" s="123" t="s">
        <v>23</v>
      </c>
      <c r="O10" s="124"/>
      <c r="R10" s="28"/>
      <c r="S10" s="28"/>
      <c r="T10" s="28"/>
      <c r="U10" s="28"/>
      <c r="V10" s="28"/>
    </row>
    <row r="11" spans="1:22" ht="15" customHeight="1" x14ac:dyDescent="0.25">
      <c r="A11" s="47">
        <v>3</v>
      </c>
      <c r="B11" s="35" t="s">
        <v>56</v>
      </c>
      <c r="C11" s="61" t="s">
        <v>93</v>
      </c>
      <c r="D11" s="36" t="s">
        <v>22</v>
      </c>
      <c r="E11" s="36">
        <v>2</v>
      </c>
      <c r="F11" s="36">
        <v>3</v>
      </c>
      <c r="G11" s="46">
        <v>1</v>
      </c>
      <c r="H11" s="60">
        <v>2</v>
      </c>
      <c r="I11" s="60"/>
      <c r="J11" s="60">
        <v>2</v>
      </c>
      <c r="K11" s="35"/>
      <c r="L11" s="35">
        <f t="shared" si="0"/>
        <v>70</v>
      </c>
      <c r="M11" s="49">
        <f t="shared" si="1"/>
        <v>55</v>
      </c>
      <c r="N11" s="123" t="s">
        <v>23</v>
      </c>
      <c r="O11" s="124"/>
      <c r="R11" s="28"/>
      <c r="S11" s="28"/>
      <c r="T11" s="28"/>
      <c r="U11" s="28"/>
      <c r="V11" s="28"/>
    </row>
    <row r="12" spans="1:22" x14ac:dyDescent="0.25">
      <c r="A12" s="47">
        <v>4</v>
      </c>
      <c r="B12" s="35" t="s">
        <v>57</v>
      </c>
      <c r="C12" s="61" t="s">
        <v>94</v>
      </c>
      <c r="D12" s="36" t="s">
        <v>22</v>
      </c>
      <c r="E12" s="36">
        <v>4</v>
      </c>
      <c r="F12" s="36">
        <v>0</v>
      </c>
      <c r="G12" s="46">
        <v>2</v>
      </c>
      <c r="H12" s="60"/>
      <c r="I12" s="60">
        <v>1</v>
      </c>
      <c r="J12" s="60"/>
      <c r="K12" s="35"/>
      <c r="L12" s="35">
        <f t="shared" si="0"/>
        <v>42</v>
      </c>
      <c r="M12" s="49">
        <f t="shared" si="1"/>
        <v>58</v>
      </c>
      <c r="N12" s="123" t="s">
        <v>23</v>
      </c>
      <c r="O12" s="124"/>
      <c r="R12" s="28"/>
      <c r="S12" s="28"/>
      <c r="T12" s="28"/>
      <c r="U12" s="28"/>
      <c r="V12" s="28"/>
    </row>
    <row r="13" spans="1:22" x14ac:dyDescent="0.25">
      <c r="A13" s="52">
        <v>5</v>
      </c>
      <c r="B13" s="35" t="s">
        <v>58</v>
      </c>
      <c r="C13" s="61" t="s">
        <v>86</v>
      </c>
      <c r="D13" s="36" t="s">
        <v>25</v>
      </c>
      <c r="E13" s="36">
        <v>2</v>
      </c>
      <c r="F13" s="36">
        <v>0</v>
      </c>
      <c r="G13" s="38">
        <v>1</v>
      </c>
      <c r="H13" s="93"/>
      <c r="I13" s="93"/>
      <c r="J13" s="93"/>
      <c r="K13" s="48"/>
      <c r="L13" s="35">
        <f t="shared" si="0"/>
        <v>14</v>
      </c>
      <c r="M13" s="49">
        <f t="shared" si="1"/>
        <v>36</v>
      </c>
      <c r="N13" s="123" t="s">
        <v>24</v>
      </c>
      <c r="O13" s="124"/>
      <c r="R13" s="28"/>
      <c r="S13" s="28"/>
      <c r="T13" s="28"/>
      <c r="U13" s="28"/>
      <c r="V13" s="28"/>
    </row>
    <row r="14" spans="1:22" ht="15.75" thickBot="1" x14ac:dyDescent="0.3">
      <c r="A14" s="52">
        <v>6</v>
      </c>
      <c r="B14" s="48" t="s">
        <v>59</v>
      </c>
      <c r="C14" s="94" t="s">
        <v>115</v>
      </c>
      <c r="D14" s="44" t="s">
        <v>26</v>
      </c>
      <c r="E14" s="44">
        <v>2</v>
      </c>
      <c r="F14" s="44">
        <v>8</v>
      </c>
      <c r="G14" s="62"/>
      <c r="H14" s="48"/>
      <c r="I14" s="48"/>
      <c r="J14" s="48"/>
      <c r="K14" s="48">
        <v>12</v>
      </c>
      <c r="L14" s="48">
        <v>0</v>
      </c>
      <c r="M14" s="48">
        <f t="shared" ref="M14" si="2">F14*25-L14</f>
        <v>200</v>
      </c>
      <c r="N14" s="121" t="s">
        <v>24</v>
      </c>
      <c r="O14" s="122"/>
      <c r="R14" s="28"/>
      <c r="S14" s="28"/>
      <c r="T14" s="28"/>
      <c r="U14" s="28"/>
      <c r="V14" s="28"/>
    </row>
    <row r="15" spans="1:22" ht="15.75" hidden="1" thickBot="1" x14ac:dyDescent="0.3">
      <c r="A15" s="117" t="s">
        <v>27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9"/>
      <c r="R15" s="28"/>
      <c r="S15" s="28"/>
      <c r="T15" s="28"/>
      <c r="U15" s="28"/>
      <c r="V15" s="28"/>
    </row>
    <row r="16" spans="1:22" x14ac:dyDescent="0.25">
      <c r="A16" s="131" t="s">
        <v>28</v>
      </c>
      <c r="B16" s="126"/>
      <c r="C16" s="132"/>
      <c r="D16" s="56" t="s">
        <v>29</v>
      </c>
      <c r="E16" s="153">
        <f t="shared" ref="E16:J16" si="3">SUM(E9:E15)</f>
        <v>15</v>
      </c>
      <c r="F16" s="153">
        <f t="shared" si="3"/>
        <v>15</v>
      </c>
      <c r="G16" s="86">
        <f t="shared" si="3"/>
        <v>6</v>
      </c>
      <c r="H16" s="84">
        <f t="shared" si="3"/>
        <v>2</v>
      </c>
      <c r="I16" s="84">
        <f t="shared" si="3"/>
        <v>4</v>
      </c>
      <c r="J16" s="84">
        <f t="shared" si="3"/>
        <v>2</v>
      </c>
      <c r="K16" s="84"/>
      <c r="L16" s="126">
        <f>SUM(L9:L15)</f>
        <v>196</v>
      </c>
      <c r="M16" s="126">
        <f>SUM(M9:M15)</f>
        <v>504</v>
      </c>
      <c r="N16" s="84" t="s">
        <v>30</v>
      </c>
      <c r="O16" s="87" t="s">
        <v>31</v>
      </c>
      <c r="R16" s="28"/>
      <c r="S16" s="28"/>
      <c r="T16" s="28"/>
      <c r="U16" s="28"/>
      <c r="V16" s="28"/>
    </row>
    <row r="17" spans="1:22" ht="15.75" thickBot="1" x14ac:dyDescent="0.3">
      <c r="A17" s="133"/>
      <c r="B17" s="127"/>
      <c r="C17" s="134"/>
      <c r="D17" s="41" t="s">
        <v>32</v>
      </c>
      <c r="E17" s="154"/>
      <c r="F17" s="154"/>
      <c r="G17" s="88">
        <f>COUNT(G9:G15)</f>
        <v>5</v>
      </c>
      <c r="H17" s="85">
        <f>COUNT(H9:H15)</f>
        <v>1</v>
      </c>
      <c r="I17" s="85">
        <f>COUNT(I9:I15)</f>
        <v>3</v>
      </c>
      <c r="J17" s="85">
        <f>COUNT(J9:J15)</f>
        <v>1</v>
      </c>
      <c r="K17" s="85"/>
      <c r="L17" s="127"/>
      <c r="M17" s="127"/>
      <c r="N17" s="42">
        <f>COUNTIF(N1:N16,"=E")</f>
        <v>4</v>
      </c>
      <c r="O17" s="83">
        <f>COUNTIF(N1:N16,"=V")</f>
        <v>2</v>
      </c>
      <c r="R17" s="28"/>
      <c r="S17" s="28"/>
      <c r="T17" s="28"/>
      <c r="U17" s="28"/>
      <c r="V17" s="28"/>
    </row>
    <row r="18" spans="1:22" ht="15.75" thickBot="1" x14ac:dyDescent="0.3">
      <c r="A18" s="150" t="s">
        <v>33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2"/>
      <c r="R18" s="28"/>
      <c r="S18" s="9"/>
      <c r="T18" s="28"/>
      <c r="U18" s="28"/>
      <c r="V18" s="28"/>
    </row>
    <row r="19" spans="1:22" ht="30.75" customHeight="1" thickBot="1" x14ac:dyDescent="0.3">
      <c r="A19" s="50">
        <v>7</v>
      </c>
      <c r="B19" s="40" t="s">
        <v>95</v>
      </c>
      <c r="C19" s="51" t="s">
        <v>34</v>
      </c>
      <c r="D19" s="66" t="s">
        <v>25</v>
      </c>
      <c r="E19" s="66">
        <v>5</v>
      </c>
      <c r="F19" s="66">
        <v>0</v>
      </c>
      <c r="G19" s="65">
        <v>2</v>
      </c>
      <c r="H19" s="40">
        <v>1</v>
      </c>
      <c r="I19" s="40"/>
      <c r="J19" s="40"/>
      <c r="K19" s="40"/>
      <c r="L19" s="40">
        <f>SUM(G19:J19)*14</f>
        <v>42</v>
      </c>
      <c r="M19" s="40">
        <f>(E19+F19)*25-L19</f>
        <v>83</v>
      </c>
      <c r="N19" s="136" t="s">
        <v>23</v>
      </c>
      <c r="O19" s="137"/>
      <c r="R19" s="28"/>
      <c r="S19" s="9"/>
      <c r="T19" s="29"/>
      <c r="U19" s="29"/>
      <c r="V19" s="29"/>
    </row>
    <row r="20" spans="1:22" ht="15.75" customHeight="1" thickBot="1" x14ac:dyDescent="0.3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R20" s="13"/>
      <c r="S20" s="9"/>
      <c r="T20" s="12"/>
      <c r="U20" s="12"/>
      <c r="V20" s="12"/>
    </row>
    <row r="21" spans="1:22" ht="15.75" customHeight="1" x14ac:dyDescent="0.25">
      <c r="B21" s="138" t="s">
        <v>35</v>
      </c>
      <c r="C21" s="20" t="s">
        <v>36</v>
      </c>
      <c r="D21" s="141">
        <f>SUM(G9:K14)</f>
        <v>26</v>
      </c>
      <c r="E21" s="141"/>
      <c r="F21" s="142"/>
      <c r="G21" s="142"/>
      <c r="H21" s="142"/>
      <c r="I21" s="142"/>
      <c r="J21" s="142"/>
      <c r="K21" s="142"/>
      <c r="L21" s="142"/>
      <c r="M21" s="142"/>
      <c r="N21" s="142"/>
      <c r="O21" s="143"/>
      <c r="R21" s="13"/>
      <c r="S21" s="9"/>
      <c r="T21" s="12"/>
      <c r="U21" s="12"/>
      <c r="V21" s="12"/>
    </row>
    <row r="22" spans="1:22" ht="15.75" customHeight="1" x14ac:dyDescent="0.25">
      <c r="B22" s="139"/>
      <c r="C22" s="21" t="s">
        <v>37</v>
      </c>
      <c r="D22" s="144">
        <v>0</v>
      </c>
      <c r="E22" s="144"/>
      <c r="F22" s="145"/>
      <c r="G22" s="145"/>
      <c r="H22" s="145"/>
      <c r="I22" s="145"/>
      <c r="J22" s="145"/>
      <c r="K22" s="145"/>
      <c r="L22" s="145"/>
      <c r="M22" s="145"/>
      <c r="N22" s="145"/>
      <c r="O22" s="146"/>
      <c r="R22" s="13"/>
      <c r="S22" s="9"/>
      <c r="T22" s="12"/>
      <c r="U22" s="12"/>
      <c r="V22" s="12"/>
    </row>
    <row r="23" spans="1:22" ht="15.75" customHeight="1" thickBot="1" x14ac:dyDescent="0.3">
      <c r="B23" s="140"/>
      <c r="C23" s="22" t="s">
        <v>38</v>
      </c>
      <c r="D23" s="147">
        <f>SUM(G19:K19)</f>
        <v>3</v>
      </c>
      <c r="E23" s="147"/>
      <c r="F23" s="148"/>
      <c r="G23" s="148"/>
      <c r="H23" s="148"/>
      <c r="I23" s="148"/>
      <c r="J23" s="148"/>
      <c r="K23" s="148"/>
      <c r="L23" s="148"/>
      <c r="M23" s="148"/>
      <c r="N23" s="148"/>
      <c r="O23" s="149"/>
      <c r="R23" s="13"/>
      <c r="S23" s="9"/>
      <c r="T23" s="12"/>
      <c r="U23" s="12"/>
      <c r="V23" s="12"/>
    </row>
    <row r="24" spans="1:22" s="15" customFormat="1" ht="15.75" customHeight="1" x14ac:dyDescent="0.2">
      <c r="A24" s="14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R24" s="17"/>
      <c r="S24" s="18"/>
      <c r="T24" s="19"/>
      <c r="U24" s="19"/>
      <c r="V24" s="19"/>
    </row>
    <row r="25" spans="1:22" ht="18" customHeight="1" x14ac:dyDescent="0.25">
      <c r="B25" s="4" t="s">
        <v>39</v>
      </c>
      <c r="C25" s="7"/>
      <c r="D25" s="135" t="s">
        <v>40</v>
      </c>
      <c r="E25" s="135"/>
      <c r="F25" s="130"/>
      <c r="G25" s="130"/>
      <c r="H25" s="130"/>
      <c r="I25" s="130"/>
      <c r="J25" s="1"/>
      <c r="K25" s="1"/>
      <c r="L25" s="125" t="s">
        <v>41</v>
      </c>
      <c r="M25" s="125"/>
      <c r="N25" s="125"/>
      <c r="O25" s="125"/>
      <c r="R25" s="10"/>
      <c r="S25" s="9"/>
      <c r="T25" s="120"/>
      <c r="U25" s="120"/>
      <c r="V25" s="120"/>
    </row>
    <row r="26" spans="1:22" ht="15" customHeight="1" x14ac:dyDescent="0.25">
      <c r="B26" s="135" t="s">
        <v>42</v>
      </c>
      <c r="C26" s="135"/>
      <c r="D26" s="100" t="s">
        <v>110</v>
      </c>
      <c r="E26" s="100"/>
      <c r="F26" s="100"/>
      <c r="G26" s="100"/>
      <c r="H26" s="100"/>
      <c r="I26" s="100"/>
      <c r="J26" s="100"/>
      <c r="K26" s="26"/>
      <c r="L26" s="155" t="s">
        <v>91</v>
      </c>
      <c r="M26" s="155"/>
      <c r="N26" s="155"/>
      <c r="O26" s="155"/>
      <c r="R26" s="10"/>
      <c r="S26" s="9"/>
      <c r="T26" s="10"/>
      <c r="U26" s="10"/>
      <c r="V26" s="10"/>
    </row>
    <row r="27" spans="1:22" ht="1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R27" s="8"/>
      <c r="S27" s="9"/>
      <c r="T27" s="10"/>
      <c r="U27" s="10"/>
      <c r="V27" s="10"/>
    </row>
    <row r="28" spans="1:22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R28" s="8"/>
      <c r="S28" s="9"/>
      <c r="T28" s="10"/>
      <c r="U28" s="10"/>
      <c r="V28" s="10"/>
    </row>
    <row r="29" spans="1:22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22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22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22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ht="15" customHeight="1" x14ac:dyDescent="0.25">
      <c r="B34" s="1"/>
      <c r="C34" s="1"/>
      <c r="I34" s="4"/>
      <c r="J34" s="4"/>
      <c r="K34" s="4"/>
      <c r="L34" s="1"/>
      <c r="M34" s="1"/>
      <c r="N34" s="1"/>
    </row>
    <row r="35" spans="2:14" ht="15" customHeight="1" x14ac:dyDescent="0.25">
      <c r="B35" s="1"/>
      <c r="C35" s="1"/>
      <c r="I35" s="4"/>
      <c r="J35" s="4"/>
      <c r="K35" s="4"/>
      <c r="L35" s="1"/>
      <c r="M35" s="1"/>
      <c r="N35" s="1"/>
    </row>
    <row r="36" spans="2:14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4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4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14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2:14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4" ht="15" customHeight="1" x14ac:dyDescent="0.25">
      <c r="B45" s="128" t="s">
        <v>43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</row>
    <row r="46" spans="2:14" ht="15" customHeight="1" x14ac:dyDescent="0.25">
      <c r="B46" s="129" t="s">
        <v>44</v>
      </c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</row>
    <row r="47" spans="2:14" x14ac:dyDescent="0.25">
      <c r="B47" s="1"/>
      <c r="C47" s="1"/>
      <c r="D47" s="130"/>
      <c r="E47" s="130"/>
      <c r="F47" s="130"/>
      <c r="G47" s="130"/>
      <c r="H47" s="130"/>
      <c r="I47" s="1"/>
      <c r="J47" s="1"/>
      <c r="K47" s="1"/>
      <c r="L47" s="1"/>
      <c r="M47" s="1"/>
      <c r="N47" s="1"/>
    </row>
    <row r="48" spans="2:14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x14ac:dyDescent="0.25">
      <c r="B52" s="1"/>
      <c r="C52" s="1"/>
      <c r="D52" s="4"/>
      <c r="E52" s="4"/>
      <c r="F52" s="4"/>
      <c r="G52" s="4"/>
      <c r="H52" s="4"/>
      <c r="I52" s="1"/>
      <c r="J52" s="1"/>
      <c r="K52" s="1"/>
      <c r="L52" s="1"/>
      <c r="M52" s="1"/>
      <c r="N52" s="1"/>
    </row>
    <row r="53" spans="2:14" x14ac:dyDescent="0.25">
      <c r="B53" s="1"/>
      <c r="C53" s="1"/>
      <c r="D53" s="4"/>
      <c r="E53" s="4"/>
      <c r="F53" s="4"/>
      <c r="G53" s="4"/>
      <c r="H53" s="4"/>
      <c r="I53" s="1"/>
      <c r="J53" s="1"/>
      <c r="K53" s="1"/>
      <c r="L53" s="1"/>
      <c r="M53" s="1"/>
      <c r="N53" s="1"/>
    </row>
    <row r="54" spans="2:14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 x14ac:dyDescent="0.25">
      <c r="B55" s="1"/>
      <c r="C55" s="1"/>
      <c r="D55" s="1"/>
      <c r="E55" s="1"/>
      <c r="F55" s="130"/>
      <c r="G55" s="130"/>
      <c r="H55" s="130"/>
      <c r="I55" s="1"/>
      <c r="J55" s="1"/>
      <c r="K55" s="1"/>
      <c r="L55" s="1"/>
      <c r="M55" s="1"/>
      <c r="N55" s="1"/>
    </row>
    <row r="56" spans="2:14" x14ac:dyDescent="0.25">
      <c r="B56" s="1"/>
      <c r="C56" s="1"/>
      <c r="D56" s="1"/>
      <c r="E56" s="1"/>
      <c r="F56" s="130"/>
      <c r="G56" s="130"/>
      <c r="H56" s="130"/>
      <c r="I56" s="1"/>
      <c r="J56" s="1"/>
      <c r="K56" s="1"/>
      <c r="L56" s="1"/>
      <c r="M56" s="1"/>
      <c r="N56" s="1"/>
    </row>
    <row r="57" spans="2:14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4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</sheetData>
  <sheetProtection formatCells="0" formatRows="0" insertRows="0" insertHyperlinks="0" deleteRows="0" sort="0" autoFilter="0" pivotTables="0"/>
  <protectedRanges>
    <protectedRange sqref="C3:H4 D2:E2 M1:N2 D26:E26 L26 A19:B19 A9:XFD14" name="Editabil"/>
  </protectedRanges>
  <mergeCells count="50">
    <mergeCell ref="A16:C17"/>
    <mergeCell ref="B26:C26"/>
    <mergeCell ref="N19:O19"/>
    <mergeCell ref="B21:B23"/>
    <mergeCell ref="D21:O21"/>
    <mergeCell ref="D22:O22"/>
    <mergeCell ref="D23:O23"/>
    <mergeCell ref="A18:O18"/>
    <mergeCell ref="F16:F17"/>
    <mergeCell ref="L16:L17"/>
    <mergeCell ref="L26:O26"/>
    <mergeCell ref="E16:E17"/>
    <mergeCell ref="D25:E25"/>
    <mergeCell ref="H25:I25"/>
    <mergeCell ref="B45:N45"/>
    <mergeCell ref="B46:N46"/>
    <mergeCell ref="D47:H47"/>
    <mergeCell ref="F56:H56"/>
    <mergeCell ref="F25:G25"/>
    <mergeCell ref="D26:J26"/>
    <mergeCell ref="F55:H55"/>
    <mergeCell ref="T25:V25"/>
    <mergeCell ref="N14:O14"/>
    <mergeCell ref="N10:O10"/>
    <mergeCell ref="N11:O11"/>
    <mergeCell ref="N12:O12"/>
    <mergeCell ref="L25:O25"/>
    <mergeCell ref="M16:M17"/>
    <mergeCell ref="N13:O13"/>
    <mergeCell ref="N9:O9"/>
    <mergeCell ref="C3:H3"/>
    <mergeCell ref="M3:N3"/>
    <mergeCell ref="A15:O15"/>
    <mergeCell ref="G6:K6"/>
    <mergeCell ref="M1:N1"/>
    <mergeCell ref="B2:C2"/>
    <mergeCell ref="D1:I1"/>
    <mergeCell ref="D2:I2"/>
    <mergeCell ref="A8:O8"/>
    <mergeCell ref="C4:H4"/>
    <mergeCell ref="B6:B7"/>
    <mergeCell ref="C6:C7"/>
    <mergeCell ref="D6:D7"/>
    <mergeCell ref="F6:F7"/>
    <mergeCell ref="A6:A7"/>
    <mergeCell ref="M2:N2"/>
    <mergeCell ref="M4:N4"/>
    <mergeCell ref="L6:M6"/>
    <mergeCell ref="N6:O7"/>
    <mergeCell ref="E6:E7"/>
  </mergeCells>
  <conditionalFormatting sqref="D1:E5 D6:D7 D8:E12 D14:E15 D16:D17 D18:E24 D26:E42">
    <cfRule type="cellIs" dxfId="14" priority="11" stopIfTrue="1" operator="equal">
      <formula>"DS"</formula>
    </cfRule>
    <cfRule type="cellIs" dxfId="13" priority="15" operator="equal">
      <formula>"DA"</formula>
    </cfRule>
    <cfRule type="cellIs" dxfId="12" priority="17" operator="equal">
      <formula>"DC"</formula>
    </cfRule>
  </conditionalFormatting>
  <conditionalFormatting sqref="D13:E13">
    <cfRule type="cellIs" dxfId="11" priority="1" operator="equal">
      <formula>"DS"</formula>
    </cfRule>
    <cfRule type="cellIs" dxfId="10" priority="2" operator="equal">
      <formula>"DA"</formula>
    </cfRule>
    <cfRule type="cellIs" dxfId="9" priority="3" operator="equal">
      <formula>"DC"</formula>
    </cfRule>
  </conditionalFormatting>
  <printOptions horizontalCentered="1" verticalCentered="1"/>
  <pageMargins left="0" right="3.937007874015748E-2" top="0.43307086614173229" bottom="0.19685039370078741" header="0.31496062992125984" footer="0.15748031496062992"/>
  <pageSetup paperSize="9" scale="80" fitToWidth="0" orientation="landscape" r:id="rId1"/>
  <rowBreaks count="1" manualBreakCount="1">
    <brk id="28" max="14" man="1"/>
  </rowBreaks>
  <ignoredErrors>
    <ignoredError sqref="L1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566CD-7B21-4F7E-932C-50632605B570}">
  <dimension ref="A1:V63"/>
  <sheetViews>
    <sheetView view="pageBreakPreview" zoomScale="70" zoomScaleNormal="85" zoomScaleSheetLayoutView="70" workbookViewId="0">
      <selection activeCell="C14" sqref="C14"/>
    </sheetView>
  </sheetViews>
  <sheetFormatPr defaultRowHeight="15" x14ac:dyDescent="0.25"/>
  <cols>
    <col min="1" max="1" width="4.5703125" style="6" customWidth="1"/>
    <col min="2" max="2" width="21.85546875" customWidth="1"/>
    <col min="3" max="3" width="43.85546875" customWidth="1"/>
    <col min="4" max="4" width="10.42578125" customWidth="1"/>
    <col min="5" max="5" width="5.140625" customWidth="1"/>
    <col min="6" max="6" width="4.5703125" customWidth="1"/>
    <col min="7" max="7" width="6.5703125" customWidth="1"/>
    <col min="8" max="8" width="3" customWidth="1"/>
    <col min="9" max="9" width="12.42578125" customWidth="1"/>
    <col min="10" max="11" width="5.5703125" customWidth="1"/>
    <col min="12" max="12" width="13.42578125" customWidth="1"/>
    <col min="14" max="15" width="4.5703125" style="6" customWidth="1"/>
    <col min="22" max="22" width="10.140625" customWidth="1"/>
  </cols>
  <sheetData>
    <row r="1" spans="1:22" ht="57" customHeight="1" x14ac:dyDescent="0.3">
      <c r="B1" s="3"/>
      <c r="C1" s="4"/>
      <c r="D1" s="101" t="s">
        <v>0</v>
      </c>
      <c r="E1" s="101"/>
      <c r="F1" s="101"/>
      <c r="G1" s="101"/>
      <c r="H1" s="101"/>
      <c r="I1" s="101"/>
      <c r="J1" s="2"/>
      <c r="K1" s="2"/>
      <c r="L1" s="5"/>
      <c r="M1" s="99"/>
      <c r="N1" s="99"/>
      <c r="R1" s="27"/>
      <c r="S1" s="27"/>
      <c r="T1" s="27"/>
      <c r="U1" s="27"/>
      <c r="V1" s="27"/>
    </row>
    <row r="2" spans="1:22" ht="15" customHeight="1" x14ac:dyDescent="0.25">
      <c r="B2" s="100"/>
      <c r="C2" s="100"/>
      <c r="D2" s="102" t="str">
        <f>Sem_I!D2</f>
        <v>2026 - 2028</v>
      </c>
      <c r="E2" s="102"/>
      <c r="F2" s="102"/>
      <c r="G2" s="102"/>
      <c r="H2" s="102"/>
      <c r="I2" s="102"/>
      <c r="L2" s="33" t="str">
        <f>Sem_I!L2</f>
        <v>Anul universitar:</v>
      </c>
      <c r="M2" s="112" t="str">
        <f>Sem_I!M2</f>
        <v>2026 - 2027</v>
      </c>
      <c r="N2" s="112"/>
      <c r="R2" s="28"/>
      <c r="S2" s="28"/>
      <c r="T2" s="28"/>
      <c r="U2" s="28"/>
      <c r="V2" s="28"/>
    </row>
    <row r="3" spans="1:22" x14ac:dyDescent="0.25">
      <c r="B3" s="31" t="s">
        <v>2</v>
      </c>
      <c r="C3" s="100" t="str">
        <f>Sem_I!C3</f>
        <v>Inginerie industrială</v>
      </c>
      <c r="D3" s="100"/>
      <c r="E3" s="100"/>
      <c r="F3" s="100"/>
      <c r="G3" s="100"/>
      <c r="H3" s="100"/>
      <c r="L3" s="33" t="str">
        <f>Sem_I!L3</f>
        <v>Anul de studii:</v>
      </c>
      <c r="M3" s="100" t="str">
        <f>Sem_I!M3</f>
        <v>I</v>
      </c>
      <c r="N3" s="100"/>
      <c r="R3" s="28"/>
      <c r="S3" s="28"/>
      <c r="T3" s="28"/>
      <c r="U3" s="28"/>
      <c r="V3" s="28"/>
    </row>
    <row r="4" spans="1:22" x14ac:dyDescent="0.25">
      <c r="B4" s="31" t="s">
        <v>5</v>
      </c>
      <c r="C4" s="100" t="str">
        <f>Sem_I!C4</f>
        <v>Dezvoltarea produselor polimerice si compozite - DPPC</v>
      </c>
      <c r="D4" s="100"/>
      <c r="E4" s="100"/>
      <c r="F4" s="100"/>
      <c r="G4" s="100"/>
      <c r="H4" s="100"/>
      <c r="L4" s="33" t="str">
        <f>Sem_I!L4</f>
        <v>Semestrul:</v>
      </c>
      <c r="M4" s="100" t="s">
        <v>45</v>
      </c>
      <c r="N4" s="100"/>
      <c r="R4" s="28"/>
      <c r="S4" s="28"/>
      <c r="T4" s="28"/>
      <c r="U4" s="28"/>
      <c r="V4" s="28"/>
    </row>
    <row r="5" spans="1:22" ht="12" customHeight="1" thickBot="1" x14ac:dyDescent="0.3">
      <c r="B5" s="31"/>
      <c r="C5" s="26"/>
      <c r="D5" s="26"/>
      <c r="E5" s="26"/>
      <c r="F5" s="26"/>
      <c r="G5" s="26"/>
      <c r="H5" s="26"/>
      <c r="L5" s="33"/>
      <c r="M5" s="32"/>
      <c r="N5" s="26"/>
      <c r="R5" s="28"/>
      <c r="S5" s="28"/>
      <c r="T5" s="28"/>
      <c r="U5" s="28"/>
      <c r="V5" s="28"/>
    </row>
    <row r="6" spans="1:22" s="1" customFormat="1" ht="20.100000000000001" customHeight="1" x14ac:dyDescent="0.25">
      <c r="A6" s="110" t="s">
        <v>7</v>
      </c>
      <c r="B6" s="106" t="s">
        <v>8</v>
      </c>
      <c r="C6" s="106" t="s">
        <v>9</v>
      </c>
      <c r="D6" s="106" t="s">
        <v>10</v>
      </c>
      <c r="E6" s="108" t="s">
        <v>100</v>
      </c>
      <c r="F6" s="108" t="s">
        <v>92</v>
      </c>
      <c r="G6" s="106" t="s">
        <v>11</v>
      </c>
      <c r="H6" s="106"/>
      <c r="I6" s="106"/>
      <c r="J6" s="106"/>
      <c r="K6" s="106"/>
      <c r="L6" s="106" t="s">
        <v>12</v>
      </c>
      <c r="M6" s="106"/>
      <c r="N6" s="106" t="s">
        <v>13</v>
      </c>
      <c r="O6" s="113"/>
      <c r="R6" s="28"/>
      <c r="S6" s="28"/>
      <c r="T6" s="28"/>
      <c r="U6" s="28"/>
      <c r="V6" s="28"/>
    </row>
    <row r="7" spans="1:22" ht="15.75" thickBot="1" x14ac:dyDescent="0.3">
      <c r="A7" s="111"/>
      <c r="B7" s="107"/>
      <c r="C7" s="107"/>
      <c r="D7" s="107"/>
      <c r="E7" s="109"/>
      <c r="F7" s="109"/>
      <c r="G7" s="54" t="s">
        <v>14</v>
      </c>
      <c r="H7" s="54" t="s">
        <v>15</v>
      </c>
      <c r="I7" s="54" t="s">
        <v>16</v>
      </c>
      <c r="J7" s="54" t="s">
        <v>17</v>
      </c>
      <c r="K7" s="54" t="s">
        <v>18</v>
      </c>
      <c r="L7" s="54" t="s">
        <v>19</v>
      </c>
      <c r="M7" s="54" t="s">
        <v>20</v>
      </c>
      <c r="N7" s="107"/>
      <c r="O7" s="114"/>
      <c r="R7" s="28"/>
      <c r="S7" s="28"/>
      <c r="T7" s="28"/>
      <c r="U7" s="28"/>
      <c r="V7" s="28"/>
    </row>
    <row r="8" spans="1:22" ht="15.75" thickBot="1" x14ac:dyDescent="0.3">
      <c r="A8" s="103" t="s">
        <v>21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5"/>
      <c r="R8" s="28"/>
      <c r="S8" s="28"/>
      <c r="T8" s="28"/>
      <c r="U8" s="28"/>
      <c r="V8" s="28"/>
    </row>
    <row r="9" spans="1:22" ht="15" customHeight="1" x14ac:dyDescent="0.25">
      <c r="A9" s="69">
        <v>1</v>
      </c>
      <c r="B9" s="49" t="s">
        <v>60</v>
      </c>
      <c r="C9" s="63" t="s">
        <v>96</v>
      </c>
      <c r="D9" s="34" t="s">
        <v>26</v>
      </c>
      <c r="E9" s="34">
        <v>2</v>
      </c>
      <c r="F9" s="34">
        <v>2</v>
      </c>
      <c r="G9" s="57">
        <v>2</v>
      </c>
      <c r="H9" s="64"/>
      <c r="I9" s="64">
        <v>1</v>
      </c>
      <c r="J9" s="64"/>
      <c r="K9" s="49"/>
      <c r="L9" s="49">
        <f>SUM(G9:K9)*14</f>
        <v>42</v>
      </c>
      <c r="M9" s="49">
        <f>(E9+F9)*25-L9</f>
        <v>58</v>
      </c>
      <c r="N9" s="115" t="s">
        <v>23</v>
      </c>
      <c r="O9" s="116"/>
      <c r="R9" s="28"/>
      <c r="S9" s="28"/>
      <c r="T9" s="28"/>
      <c r="U9" s="28"/>
      <c r="V9" s="28"/>
    </row>
    <row r="10" spans="1:22" x14ac:dyDescent="0.25">
      <c r="A10" s="47">
        <v>2</v>
      </c>
      <c r="B10" s="35" t="s">
        <v>61</v>
      </c>
      <c r="C10" s="61" t="s">
        <v>97</v>
      </c>
      <c r="D10" s="36" t="s">
        <v>22</v>
      </c>
      <c r="E10" s="36">
        <v>4</v>
      </c>
      <c r="F10" s="36">
        <v>0</v>
      </c>
      <c r="G10" s="46">
        <v>2</v>
      </c>
      <c r="H10" s="60"/>
      <c r="I10" s="60"/>
      <c r="J10" s="60">
        <v>2</v>
      </c>
      <c r="K10" s="35"/>
      <c r="L10" s="35">
        <f>SUM(G10:K10)*14</f>
        <v>56</v>
      </c>
      <c r="M10" s="49">
        <f t="shared" ref="M10:M14" si="0">(E10+F10)*25-L10</f>
        <v>44</v>
      </c>
      <c r="N10" s="123" t="s">
        <v>23</v>
      </c>
      <c r="O10" s="124"/>
      <c r="R10" s="28"/>
      <c r="S10" s="28"/>
      <c r="T10" s="28"/>
      <c r="U10" s="28"/>
      <c r="V10" s="28"/>
    </row>
    <row r="11" spans="1:22" x14ac:dyDescent="0.25">
      <c r="A11" s="47">
        <v>3</v>
      </c>
      <c r="B11" s="35" t="s">
        <v>62</v>
      </c>
      <c r="C11" s="61" t="s">
        <v>98</v>
      </c>
      <c r="D11" s="36" t="s">
        <v>22</v>
      </c>
      <c r="E11" s="36">
        <v>3</v>
      </c>
      <c r="F11" s="36">
        <v>1</v>
      </c>
      <c r="G11" s="46">
        <v>1</v>
      </c>
      <c r="H11" s="60"/>
      <c r="I11" s="60"/>
      <c r="J11" s="60">
        <v>1</v>
      </c>
      <c r="K11" s="35"/>
      <c r="L11" s="35">
        <f>SUM(G11:K11)*14</f>
        <v>28</v>
      </c>
      <c r="M11" s="49">
        <f t="shared" si="0"/>
        <v>72</v>
      </c>
      <c r="N11" s="123" t="s">
        <v>23</v>
      </c>
      <c r="O11" s="124"/>
      <c r="R11" s="28"/>
      <c r="S11" s="28"/>
      <c r="T11" s="28"/>
      <c r="U11" s="28"/>
      <c r="V11" s="28"/>
    </row>
    <row r="12" spans="1:22" x14ac:dyDescent="0.25">
      <c r="A12" s="47">
        <v>4</v>
      </c>
      <c r="B12" s="35" t="s">
        <v>63</v>
      </c>
      <c r="C12" s="61" t="s">
        <v>99</v>
      </c>
      <c r="D12" s="36" t="s">
        <v>26</v>
      </c>
      <c r="E12" s="36">
        <v>2</v>
      </c>
      <c r="F12" s="36">
        <v>1</v>
      </c>
      <c r="G12" s="46">
        <v>1</v>
      </c>
      <c r="H12" s="60"/>
      <c r="I12" s="60">
        <v>1</v>
      </c>
      <c r="J12" s="60"/>
      <c r="K12" s="35"/>
      <c r="L12" s="35">
        <f>SUM(G12:K12)*14</f>
        <v>28</v>
      </c>
      <c r="M12" s="49">
        <f t="shared" si="0"/>
        <v>47</v>
      </c>
      <c r="N12" s="123" t="s">
        <v>23</v>
      </c>
      <c r="O12" s="124"/>
      <c r="R12" s="28"/>
      <c r="S12" s="28"/>
      <c r="T12" s="28"/>
      <c r="U12" s="28"/>
      <c r="V12" s="28"/>
    </row>
    <row r="13" spans="1:22" x14ac:dyDescent="0.25">
      <c r="A13" s="47">
        <v>5</v>
      </c>
      <c r="B13" s="35" t="s">
        <v>64</v>
      </c>
      <c r="C13" s="61" t="s">
        <v>66</v>
      </c>
      <c r="D13" s="36" t="s">
        <v>22</v>
      </c>
      <c r="E13" s="36">
        <v>2</v>
      </c>
      <c r="F13" s="36">
        <v>3</v>
      </c>
      <c r="G13" s="46"/>
      <c r="H13" s="60"/>
      <c r="I13" s="60"/>
      <c r="J13" s="60">
        <v>3</v>
      </c>
      <c r="K13" s="35"/>
      <c r="L13" s="35">
        <f t="shared" ref="L13" si="1">SUM(G13:J13)*14</f>
        <v>42</v>
      </c>
      <c r="M13" s="49">
        <f t="shared" si="0"/>
        <v>83</v>
      </c>
      <c r="N13" s="123" t="s">
        <v>24</v>
      </c>
      <c r="O13" s="124"/>
      <c r="R13" s="28"/>
      <c r="S13" s="28"/>
      <c r="T13" s="28"/>
      <c r="U13" s="28"/>
      <c r="V13" s="28"/>
    </row>
    <row r="14" spans="1:22" ht="15.75" thickBot="1" x14ac:dyDescent="0.3">
      <c r="A14" s="52">
        <v>6</v>
      </c>
      <c r="B14" s="48" t="s">
        <v>65</v>
      </c>
      <c r="C14" s="53" t="s">
        <v>116</v>
      </c>
      <c r="D14" s="44" t="s">
        <v>26</v>
      </c>
      <c r="E14" s="44">
        <v>2</v>
      </c>
      <c r="F14" s="44">
        <v>8</v>
      </c>
      <c r="G14" s="62"/>
      <c r="H14" s="48"/>
      <c r="I14" s="48"/>
      <c r="J14" s="48"/>
      <c r="K14" s="48">
        <v>12</v>
      </c>
      <c r="L14" s="48">
        <v>0</v>
      </c>
      <c r="M14" s="49">
        <f t="shared" si="0"/>
        <v>250</v>
      </c>
      <c r="N14" s="121" t="s">
        <v>24</v>
      </c>
      <c r="O14" s="122"/>
      <c r="R14" s="28"/>
      <c r="S14" s="28"/>
      <c r="T14" s="28"/>
      <c r="U14" s="28"/>
      <c r="V14" s="28"/>
    </row>
    <row r="15" spans="1:22" ht="15.75" hidden="1" thickBot="1" x14ac:dyDescent="0.3">
      <c r="A15" s="117" t="s">
        <v>27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9"/>
      <c r="R15" s="28"/>
      <c r="S15" s="28"/>
      <c r="T15" s="28"/>
      <c r="U15" s="28"/>
      <c r="V15" s="28"/>
    </row>
    <row r="16" spans="1:22" x14ac:dyDescent="0.25">
      <c r="A16" s="131" t="s">
        <v>28</v>
      </c>
      <c r="B16" s="126"/>
      <c r="C16" s="132"/>
      <c r="D16" s="56" t="s">
        <v>29</v>
      </c>
      <c r="E16" s="153">
        <f t="shared" ref="E16:J16" si="2">SUM(E9:E15)</f>
        <v>15</v>
      </c>
      <c r="F16" s="153">
        <f t="shared" si="2"/>
        <v>15</v>
      </c>
      <c r="G16" s="86">
        <f t="shared" si="2"/>
        <v>6</v>
      </c>
      <c r="H16" s="84">
        <f t="shared" si="2"/>
        <v>0</v>
      </c>
      <c r="I16" s="84">
        <f t="shared" si="2"/>
        <v>2</v>
      </c>
      <c r="J16" s="84">
        <f t="shared" si="2"/>
        <v>6</v>
      </c>
      <c r="K16" s="84"/>
      <c r="L16" s="126">
        <f>SUM(L9:L15)</f>
        <v>196</v>
      </c>
      <c r="M16" s="126">
        <f>SUM(M9:M15)</f>
        <v>554</v>
      </c>
      <c r="N16" s="84" t="s">
        <v>30</v>
      </c>
      <c r="O16" s="87" t="s">
        <v>31</v>
      </c>
      <c r="R16" s="28"/>
      <c r="S16" s="28"/>
      <c r="T16" s="28"/>
      <c r="U16" s="28"/>
      <c r="V16" s="28"/>
    </row>
    <row r="17" spans="1:22" ht="15.75" thickBot="1" x14ac:dyDescent="0.3">
      <c r="A17" s="133"/>
      <c r="B17" s="127"/>
      <c r="C17" s="134"/>
      <c r="D17" s="41" t="s">
        <v>32</v>
      </c>
      <c r="E17" s="154"/>
      <c r="F17" s="154"/>
      <c r="G17" s="88">
        <f>COUNT(G9:G15)</f>
        <v>4</v>
      </c>
      <c r="H17" s="85">
        <f>COUNT(H9:H15)</f>
        <v>0</v>
      </c>
      <c r="I17" s="85">
        <f>COUNT(I9:I15)</f>
        <v>2</v>
      </c>
      <c r="J17" s="85">
        <f>COUNT(J9:J15)</f>
        <v>3</v>
      </c>
      <c r="K17" s="85"/>
      <c r="L17" s="127"/>
      <c r="M17" s="127"/>
      <c r="N17" s="42">
        <f>COUNTIF(N1:N16,"=E")</f>
        <v>4</v>
      </c>
      <c r="O17" s="83">
        <f>COUNTIF(N1:N16,"=V")</f>
        <v>2</v>
      </c>
      <c r="R17" s="28"/>
      <c r="S17" s="28"/>
      <c r="T17" s="28"/>
      <c r="U17" s="28"/>
      <c r="V17" s="28"/>
    </row>
    <row r="18" spans="1:22" ht="15.75" thickBot="1" x14ac:dyDescent="0.3">
      <c r="A18" s="150" t="s">
        <v>33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2"/>
      <c r="R18" s="28"/>
      <c r="S18" s="9"/>
      <c r="T18" s="28"/>
      <c r="U18" s="28"/>
      <c r="V18" s="28"/>
    </row>
    <row r="19" spans="1:22" ht="15" customHeight="1" x14ac:dyDescent="0.25">
      <c r="A19" s="69">
        <v>7</v>
      </c>
      <c r="B19" s="72" t="s">
        <v>67</v>
      </c>
      <c r="C19" s="73" t="s">
        <v>87</v>
      </c>
      <c r="D19" s="34" t="s">
        <v>25</v>
      </c>
      <c r="E19" s="34">
        <v>2</v>
      </c>
      <c r="F19" s="74">
        <v>0</v>
      </c>
      <c r="G19" s="58"/>
      <c r="H19" s="59">
        <v>2</v>
      </c>
      <c r="I19" s="59"/>
      <c r="J19" s="49"/>
      <c r="K19" s="49"/>
      <c r="L19" s="49">
        <f>SUM(G19:K19)*14</f>
        <v>28</v>
      </c>
      <c r="M19" s="49">
        <f>(E19+F19)*25-L19</f>
        <v>22</v>
      </c>
      <c r="N19" s="115" t="s">
        <v>24</v>
      </c>
      <c r="O19" s="116"/>
      <c r="R19" s="28"/>
      <c r="S19" s="9"/>
      <c r="T19" s="28"/>
      <c r="U19" s="28"/>
      <c r="V19" s="28"/>
    </row>
    <row r="20" spans="1:22" ht="15" customHeight="1" x14ac:dyDescent="0.25">
      <c r="A20" s="47">
        <v>8</v>
      </c>
      <c r="B20" s="68" t="s">
        <v>68</v>
      </c>
      <c r="C20" s="70" t="s">
        <v>88</v>
      </c>
      <c r="D20" s="36" t="s">
        <v>25</v>
      </c>
      <c r="E20" s="36">
        <v>2</v>
      </c>
      <c r="F20" s="75">
        <v>0</v>
      </c>
      <c r="G20" s="71"/>
      <c r="H20" s="67">
        <v>2</v>
      </c>
      <c r="I20" s="67"/>
      <c r="J20" s="35"/>
      <c r="K20" s="35"/>
      <c r="L20" s="35">
        <f>SUM(G20:K20)*14</f>
        <v>28</v>
      </c>
      <c r="M20" s="49">
        <f t="shared" ref="M20:M23" si="3">(E20+F20)*25-L20</f>
        <v>22</v>
      </c>
      <c r="N20" s="158" t="s">
        <v>24</v>
      </c>
      <c r="O20" s="159"/>
      <c r="R20" s="28"/>
      <c r="S20" s="9"/>
      <c r="T20" s="28"/>
      <c r="U20" s="28"/>
      <c r="V20" s="28"/>
    </row>
    <row r="21" spans="1:22" ht="15" customHeight="1" x14ac:dyDescent="0.25">
      <c r="A21" s="47">
        <v>9</v>
      </c>
      <c r="B21" s="68" t="s">
        <v>69</v>
      </c>
      <c r="C21" s="70" t="s">
        <v>89</v>
      </c>
      <c r="D21" s="36" t="s">
        <v>25</v>
      </c>
      <c r="E21" s="36">
        <v>2</v>
      </c>
      <c r="F21" s="75">
        <v>0</v>
      </c>
      <c r="G21" s="71"/>
      <c r="H21" s="67">
        <v>2</v>
      </c>
      <c r="I21" s="67"/>
      <c r="J21" s="35"/>
      <c r="K21" s="35"/>
      <c r="L21" s="35">
        <f>SUM(G21:K21)*14</f>
        <v>28</v>
      </c>
      <c r="M21" s="49">
        <f t="shared" si="3"/>
        <v>22</v>
      </c>
      <c r="N21" s="123" t="s">
        <v>24</v>
      </c>
      <c r="O21" s="124"/>
      <c r="R21" s="28"/>
      <c r="S21" s="9"/>
      <c r="T21" s="29"/>
      <c r="U21" s="29"/>
      <c r="V21" s="29"/>
    </row>
    <row r="22" spans="1:22" ht="30" x14ac:dyDescent="0.25">
      <c r="A22" s="47">
        <v>10</v>
      </c>
      <c r="B22" s="68" t="s">
        <v>70</v>
      </c>
      <c r="C22" s="37" t="s">
        <v>46</v>
      </c>
      <c r="D22" s="36" t="s">
        <v>25</v>
      </c>
      <c r="E22" s="36">
        <v>5</v>
      </c>
      <c r="F22" s="36">
        <v>0</v>
      </c>
      <c r="G22" s="38">
        <v>2</v>
      </c>
      <c r="H22" s="35">
        <v>1</v>
      </c>
      <c r="I22" s="35"/>
      <c r="J22" s="35"/>
      <c r="K22" s="35"/>
      <c r="L22" s="35">
        <f>SUM(G22:K22)*14</f>
        <v>42</v>
      </c>
      <c r="M22" s="49">
        <f t="shared" si="3"/>
        <v>83</v>
      </c>
      <c r="N22" s="123" t="s">
        <v>23</v>
      </c>
      <c r="O22" s="124"/>
      <c r="R22" s="28"/>
      <c r="S22" s="9"/>
      <c r="T22" s="28"/>
      <c r="U22" s="28"/>
      <c r="V22" s="28"/>
    </row>
    <row r="23" spans="1:22" ht="15.75" thickBot="1" x14ac:dyDescent="0.3">
      <c r="A23" s="43">
        <v>11</v>
      </c>
      <c r="B23" s="42" t="s">
        <v>71</v>
      </c>
      <c r="C23" s="39" t="s">
        <v>47</v>
      </c>
      <c r="D23" s="44" t="s">
        <v>25</v>
      </c>
      <c r="E23" s="44">
        <v>5</v>
      </c>
      <c r="F23" s="44">
        <v>0</v>
      </c>
      <c r="G23" s="45">
        <v>1</v>
      </c>
      <c r="H23" s="42">
        <v>2</v>
      </c>
      <c r="I23" s="42"/>
      <c r="J23" s="42"/>
      <c r="K23" s="42"/>
      <c r="L23" s="42">
        <f>SUM(G23:K23)*14</f>
        <v>42</v>
      </c>
      <c r="M23" s="42">
        <f t="shared" si="3"/>
        <v>83</v>
      </c>
      <c r="N23" s="156" t="s">
        <v>23</v>
      </c>
      <c r="O23" s="157"/>
      <c r="R23" s="28"/>
      <c r="S23" s="9"/>
      <c r="T23" s="28"/>
      <c r="U23" s="28"/>
      <c r="V23" s="28"/>
    </row>
    <row r="24" spans="1:22" ht="15.75" customHeight="1" thickBot="1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R24" s="13"/>
      <c r="S24" s="9"/>
      <c r="T24" s="12"/>
      <c r="U24" s="12"/>
      <c r="V24" s="12"/>
    </row>
    <row r="25" spans="1:22" ht="15.75" customHeight="1" x14ac:dyDescent="0.25">
      <c r="B25" s="138" t="s">
        <v>35</v>
      </c>
      <c r="C25" s="20" t="str">
        <f>Sem_I!C21</f>
        <v>Discipline Obligatorii:</v>
      </c>
      <c r="D25" s="141">
        <f>SUM(G9:K14)</f>
        <v>26</v>
      </c>
      <c r="E25" s="141"/>
      <c r="F25" s="142"/>
      <c r="G25" s="142"/>
      <c r="H25" s="142"/>
      <c r="I25" s="142"/>
      <c r="J25" s="142"/>
      <c r="K25" s="142"/>
      <c r="L25" s="142"/>
      <c r="M25" s="142"/>
      <c r="N25" s="142"/>
      <c r="O25" s="143"/>
      <c r="R25" s="13"/>
      <c r="S25" s="9"/>
      <c r="T25" s="12"/>
      <c r="U25" s="12"/>
      <c r="V25" s="12"/>
    </row>
    <row r="26" spans="1:22" ht="15.75" customHeight="1" x14ac:dyDescent="0.25">
      <c r="B26" s="139"/>
      <c r="C26" s="21" t="str">
        <f>Sem_I!C22</f>
        <v>Discipline Opționale:</v>
      </c>
      <c r="D26" s="144">
        <v>0</v>
      </c>
      <c r="E26" s="144"/>
      <c r="F26" s="145"/>
      <c r="G26" s="145"/>
      <c r="H26" s="145"/>
      <c r="I26" s="145"/>
      <c r="J26" s="145"/>
      <c r="K26" s="145"/>
      <c r="L26" s="145"/>
      <c r="M26" s="145"/>
      <c r="N26" s="145"/>
      <c r="O26" s="146"/>
      <c r="R26" s="13"/>
      <c r="S26" s="9"/>
      <c r="T26" s="12"/>
      <c r="U26" s="12"/>
      <c r="V26" s="12"/>
    </row>
    <row r="27" spans="1:22" ht="15.75" customHeight="1" thickBot="1" x14ac:dyDescent="0.3">
      <c r="B27" s="140"/>
      <c r="C27" s="22" t="str">
        <f>Sem_I!C23</f>
        <v>Discipline Facultative:</v>
      </c>
      <c r="D27" s="147">
        <f>SUM(G19:K23)</f>
        <v>12</v>
      </c>
      <c r="E27" s="147"/>
      <c r="F27" s="148"/>
      <c r="G27" s="148"/>
      <c r="H27" s="148"/>
      <c r="I27" s="148"/>
      <c r="J27" s="148"/>
      <c r="K27" s="148"/>
      <c r="L27" s="148"/>
      <c r="M27" s="148"/>
      <c r="N27" s="148"/>
      <c r="O27" s="149"/>
      <c r="R27" s="13"/>
      <c r="S27" s="9"/>
      <c r="T27" s="12"/>
      <c r="U27" s="12"/>
      <c r="V27" s="12"/>
    </row>
    <row r="28" spans="1:22" s="15" customFormat="1" ht="15.75" customHeight="1" x14ac:dyDescent="0.2">
      <c r="A28" s="14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R28" s="17"/>
      <c r="S28" s="18"/>
      <c r="T28" s="19"/>
      <c r="U28" s="19"/>
      <c r="V28" s="19"/>
    </row>
    <row r="29" spans="1:22" ht="18" customHeight="1" x14ac:dyDescent="0.25">
      <c r="B29" s="4" t="s">
        <v>39</v>
      </c>
      <c r="C29" s="7"/>
      <c r="D29" s="135" t="s">
        <v>40</v>
      </c>
      <c r="E29" s="135"/>
      <c r="F29" s="130"/>
      <c r="G29" s="130"/>
      <c r="H29" s="4"/>
      <c r="I29" s="26"/>
      <c r="J29" s="1"/>
      <c r="K29" s="1"/>
      <c r="L29" s="125" t="s">
        <v>41</v>
      </c>
      <c r="M29" s="125"/>
      <c r="N29" s="125"/>
      <c r="O29" s="125"/>
      <c r="R29" s="10"/>
      <c r="S29" s="9"/>
      <c r="T29" s="120"/>
      <c r="U29" s="120"/>
      <c r="V29" s="120"/>
    </row>
    <row r="30" spans="1:22" ht="15" customHeight="1" x14ac:dyDescent="0.25">
      <c r="B30" s="135" t="str">
        <f>Sem_I!B26</f>
        <v>Mihnea-Cosmin COSTOIU</v>
      </c>
      <c r="C30" s="135"/>
      <c r="D30" s="100" t="s">
        <v>111</v>
      </c>
      <c r="E30" s="100"/>
      <c r="F30" s="100"/>
      <c r="G30" s="100"/>
      <c r="H30" s="100"/>
      <c r="I30" s="100"/>
      <c r="J30" s="100"/>
      <c r="K30" s="26"/>
      <c r="L30" s="155" t="str">
        <f>Sem_I!L26</f>
        <v>Nicolae IONESCU</v>
      </c>
      <c r="M30" s="155"/>
      <c r="N30" s="155"/>
      <c r="O30" s="155"/>
      <c r="R30" s="10"/>
      <c r="S30" s="9"/>
      <c r="T30" s="10"/>
      <c r="U30" s="10"/>
      <c r="V30" s="10"/>
    </row>
    <row r="31" spans="1:22" ht="1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R31" s="8"/>
      <c r="S31" s="9"/>
      <c r="T31" s="10"/>
      <c r="U31" s="10"/>
      <c r="V31" s="10"/>
    </row>
    <row r="32" spans="1:22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R32" s="8"/>
      <c r="S32" s="9"/>
      <c r="T32" s="10"/>
      <c r="U32" s="10"/>
      <c r="V32" s="10"/>
    </row>
    <row r="33" spans="2:14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ht="15" customHeight="1" x14ac:dyDescent="0.25">
      <c r="B38" s="1"/>
      <c r="C38" s="1"/>
      <c r="I38" s="4"/>
      <c r="J38" s="4"/>
      <c r="K38" s="4"/>
      <c r="L38" s="1"/>
      <c r="M38" s="1"/>
      <c r="N38" s="1"/>
    </row>
    <row r="39" spans="2:14" ht="15" customHeight="1" x14ac:dyDescent="0.25">
      <c r="B39" s="1"/>
      <c r="C39" s="1"/>
      <c r="I39" s="4"/>
      <c r="J39" s="4"/>
      <c r="K39" s="4"/>
      <c r="L39" s="1"/>
      <c r="M39" s="1"/>
      <c r="N39" s="1"/>
    </row>
    <row r="40" spans="2:14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14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2:14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4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2:14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2:14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2:14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 ht="15" customHeight="1" x14ac:dyDescent="0.25">
      <c r="B49" s="128" t="s">
        <v>43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</row>
    <row r="50" spans="2:14" ht="15" customHeight="1" x14ac:dyDescent="0.25">
      <c r="B50" s="102" t="str">
        <f>Sem_I!B46</f>
        <v>Petrișor - Laurențiu ȚUCĂ</v>
      </c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</row>
    <row r="51" spans="2:14" x14ac:dyDescent="0.25">
      <c r="B51" s="1"/>
      <c r="C51" s="1"/>
      <c r="D51" s="130"/>
      <c r="E51" s="130"/>
      <c r="F51" s="130"/>
      <c r="G51" s="130"/>
      <c r="H51" s="130"/>
      <c r="I51" s="1"/>
      <c r="J51" s="1"/>
      <c r="K51" s="1"/>
      <c r="L51" s="1"/>
      <c r="M51" s="1"/>
      <c r="N51" s="1"/>
    </row>
    <row r="52" spans="2:14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2:14" x14ac:dyDescent="0.25">
      <c r="B56" s="1"/>
      <c r="C56" s="1"/>
      <c r="D56" s="4"/>
      <c r="E56" s="4"/>
      <c r="F56" s="4"/>
      <c r="G56" s="4"/>
      <c r="H56" s="4"/>
      <c r="I56" s="1"/>
      <c r="J56" s="1"/>
      <c r="K56" s="1"/>
      <c r="L56" s="1"/>
      <c r="M56" s="1"/>
      <c r="N56" s="1"/>
    </row>
    <row r="57" spans="2:14" x14ac:dyDescent="0.25">
      <c r="B57" s="1"/>
      <c r="C57" s="1"/>
      <c r="D57" s="4"/>
      <c r="E57" s="4"/>
      <c r="F57" s="4"/>
      <c r="G57" s="4"/>
      <c r="H57" s="4"/>
      <c r="I57" s="1"/>
      <c r="J57" s="1"/>
      <c r="K57" s="1"/>
      <c r="L57" s="1"/>
      <c r="M57" s="1"/>
      <c r="N57" s="1"/>
    </row>
    <row r="58" spans="2:14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4" x14ac:dyDescent="0.25">
      <c r="B59" s="1"/>
      <c r="C59" s="1"/>
      <c r="D59" s="1"/>
      <c r="E59" s="1"/>
      <c r="F59" s="130"/>
      <c r="G59" s="130"/>
      <c r="H59" s="130"/>
      <c r="I59" s="1"/>
      <c r="J59" s="1"/>
      <c r="K59" s="1"/>
      <c r="L59" s="1"/>
      <c r="M59" s="1"/>
      <c r="N59" s="1"/>
    </row>
    <row r="60" spans="2:14" x14ac:dyDescent="0.25">
      <c r="B60" s="1"/>
      <c r="C60" s="1"/>
      <c r="D60" s="1"/>
      <c r="E60" s="1"/>
      <c r="F60" s="130"/>
      <c r="G60" s="130"/>
      <c r="H60" s="130"/>
      <c r="I60" s="1"/>
      <c r="J60" s="1"/>
      <c r="K60" s="1"/>
      <c r="L60" s="1"/>
      <c r="M60" s="1"/>
      <c r="N60" s="1"/>
    </row>
    <row r="61" spans="2:14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2:14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2:14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</sheetData>
  <sheetProtection formatCells="0" formatRows="0" insertRows="0" insertHyperlinks="0" deleteRows="0" sort="0" autoFilter="0" pivotTables="0"/>
  <protectedRanges>
    <protectedRange sqref="A22:B23 A19:XFD19 A9:XFD14 A20:L21 N20:XFD21 M20:M23" name="Editabil"/>
  </protectedRanges>
  <mergeCells count="53">
    <mergeCell ref="N11:O11"/>
    <mergeCell ref="N12:O12"/>
    <mergeCell ref="N13:O13"/>
    <mergeCell ref="N14:O14"/>
    <mergeCell ref="A6:A7"/>
    <mergeCell ref="B6:B7"/>
    <mergeCell ref="C6:C7"/>
    <mergeCell ref="N9:O9"/>
    <mergeCell ref="N10:O10"/>
    <mergeCell ref="E6:E7"/>
    <mergeCell ref="A15:O15"/>
    <mergeCell ref="M1:N1"/>
    <mergeCell ref="D6:D7"/>
    <mergeCell ref="F6:F7"/>
    <mergeCell ref="D1:I1"/>
    <mergeCell ref="D2:I2"/>
    <mergeCell ref="L6:M6"/>
    <mergeCell ref="N6:O7"/>
    <mergeCell ref="G6:K6"/>
    <mergeCell ref="B2:C2"/>
    <mergeCell ref="M2:N2"/>
    <mergeCell ref="C3:H3"/>
    <mergeCell ref="M3:N3"/>
    <mergeCell ref="C4:H4"/>
    <mergeCell ref="M4:N4"/>
    <mergeCell ref="A8:O8"/>
    <mergeCell ref="T29:V29"/>
    <mergeCell ref="B30:C30"/>
    <mergeCell ref="D30:J30"/>
    <mergeCell ref="L30:O30"/>
    <mergeCell ref="F29:G29"/>
    <mergeCell ref="L29:O29"/>
    <mergeCell ref="D29:E29"/>
    <mergeCell ref="A16:C17"/>
    <mergeCell ref="F16:F17"/>
    <mergeCell ref="L16:L17"/>
    <mergeCell ref="M16:M17"/>
    <mergeCell ref="F59:H59"/>
    <mergeCell ref="B49:N49"/>
    <mergeCell ref="B50:N50"/>
    <mergeCell ref="E16:E17"/>
    <mergeCell ref="F60:H60"/>
    <mergeCell ref="D51:H51"/>
    <mergeCell ref="A18:O18"/>
    <mergeCell ref="B25:B27"/>
    <mergeCell ref="D25:O25"/>
    <mergeCell ref="D26:O26"/>
    <mergeCell ref="D27:O27"/>
    <mergeCell ref="N19:O19"/>
    <mergeCell ref="N22:O22"/>
    <mergeCell ref="N21:O21"/>
    <mergeCell ref="N23:O23"/>
    <mergeCell ref="N20:O20"/>
  </mergeCells>
  <conditionalFormatting sqref="D1:E5 D6:D7 D8:E15 D16:D17 D18:E28 D30:E46">
    <cfRule type="cellIs" dxfId="8" priority="4" operator="equal">
      <formula>"DS"</formula>
    </cfRule>
    <cfRule type="cellIs" dxfId="7" priority="8" operator="equal">
      <formula>"DA"</formula>
    </cfRule>
    <cfRule type="cellIs" dxfId="6" priority="17" operator="equal">
      <formula>"DC"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5" fitToWidth="0" orientation="landscape" r:id="rId1"/>
  <rowBreaks count="1" manualBreakCount="1">
    <brk id="32" max="13" man="1"/>
  </rowBreaks>
  <ignoredErrors>
    <ignoredError sqref="L1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AA675-59E4-4321-89ED-B78E04DEFD5F}">
  <dimension ref="A1:V55"/>
  <sheetViews>
    <sheetView view="pageBreakPreview" zoomScale="80" zoomScaleNormal="85" zoomScaleSheetLayoutView="80" workbookViewId="0">
      <selection activeCell="M2" sqref="M2:N2"/>
    </sheetView>
  </sheetViews>
  <sheetFormatPr defaultRowHeight="15" x14ac:dyDescent="0.25"/>
  <cols>
    <col min="1" max="1" width="4.5703125" style="11" customWidth="1"/>
    <col min="2" max="2" width="19.42578125" customWidth="1"/>
    <col min="3" max="3" width="40.42578125" customWidth="1"/>
    <col min="4" max="4" width="10.42578125" customWidth="1"/>
    <col min="5" max="5" width="7.140625" customWidth="1"/>
    <col min="6" max="6" width="6" customWidth="1"/>
    <col min="7" max="7" width="7.5703125" customWidth="1"/>
    <col min="8" max="11" width="5.5703125" customWidth="1"/>
    <col min="12" max="12" width="16" customWidth="1"/>
    <col min="14" max="15" width="4.5703125" style="6" customWidth="1"/>
  </cols>
  <sheetData>
    <row r="1" spans="1:22" ht="57" customHeight="1" x14ac:dyDescent="0.3">
      <c r="B1" s="3"/>
      <c r="C1" s="4"/>
      <c r="D1" s="101" t="s">
        <v>0</v>
      </c>
      <c r="E1" s="101"/>
      <c r="F1" s="101"/>
      <c r="G1" s="101"/>
      <c r="H1" s="101"/>
      <c r="I1" s="101"/>
      <c r="J1" s="2"/>
      <c r="K1" s="2"/>
      <c r="L1" s="5"/>
      <c r="M1" s="99"/>
      <c r="N1" s="99"/>
      <c r="R1" s="30"/>
      <c r="S1" s="30"/>
      <c r="T1" s="30"/>
      <c r="U1" s="30"/>
      <c r="V1" s="30"/>
    </row>
    <row r="2" spans="1:22" ht="15" customHeight="1" x14ac:dyDescent="0.25">
      <c r="B2" s="100"/>
      <c r="C2" s="100"/>
      <c r="D2" s="102" t="str">
        <f>Sem_I!D2</f>
        <v>2026 - 2028</v>
      </c>
      <c r="E2" s="102"/>
      <c r="F2" s="102"/>
      <c r="G2" s="102"/>
      <c r="H2" s="102"/>
      <c r="I2" s="102"/>
      <c r="L2" s="33" t="str">
        <f>Sem_I!L2</f>
        <v>Anul universitar:</v>
      </c>
      <c r="M2" s="112" t="s">
        <v>119</v>
      </c>
      <c r="N2" s="112"/>
      <c r="R2" s="10"/>
      <c r="S2" s="10"/>
      <c r="T2" s="10"/>
      <c r="U2" s="10"/>
      <c r="V2" s="10"/>
    </row>
    <row r="3" spans="1:22" x14ac:dyDescent="0.25">
      <c r="B3" s="31" t="s">
        <v>2</v>
      </c>
      <c r="C3" s="100" t="str">
        <f>Sem_I!C3</f>
        <v>Inginerie industrială</v>
      </c>
      <c r="D3" s="100"/>
      <c r="E3" s="100"/>
      <c r="F3" s="100"/>
      <c r="G3" s="100"/>
      <c r="H3" s="100"/>
      <c r="L3" s="33" t="str">
        <f>Sem_I!L3</f>
        <v>Anul de studii:</v>
      </c>
      <c r="M3" s="100" t="s">
        <v>45</v>
      </c>
      <c r="N3" s="100"/>
      <c r="R3" s="10"/>
      <c r="S3" s="10"/>
      <c r="T3" s="10"/>
      <c r="U3" s="10"/>
      <c r="V3" s="10"/>
    </row>
    <row r="4" spans="1:22" x14ac:dyDescent="0.25">
      <c r="B4" s="31" t="s">
        <v>5</v>
      </c>
      <c r="C4" s="100" t="str">
        <f>Sem_I!C4</f>
        <v>Dezvoltarea produselor polimerice si compozite - DPPC</v>
      </c>
      <c r="D4" s="100"/>
      <c r="E4" s="100"/>
      <c r="F4" s="100"/>
      <c r="G4" s="100"/>
      <c r="H4" s="100"/>
      <c r="L4" s="33" t="str">
        <f>Sem_I!L4</f>
        <v>Semestrul:</v>
      </c>
      <c r="M4" s="100" t="s">
        <v>4</v>
      </c>
      <c r="N4" s="100"/>
      <c r="R4" s="10"/>
      <c r="S4" s="10"/>
      <c r="T4" s="10"/>
      <c r="U4" s="10"/>
      <c r="V4" s="10"/>
    </row>
    <row r="5" spans="1:22" ht="12" customHeight="1" thickBot="1" x14ac:dyDescent="0.3">
      <c r="B5" s="31"/>
      <c r="C5" s="26"/>
      <c r="D5" s="26"/>
      <c r="E5" s="26"/>
      <c r="F5" s="26"/>
      <c r="G5" s="26"/>
      <c r="H5" s="26"/>
      <c r="L5" s="33"/>
      <c r="M5" s="32"/>
      <c r="N5" s="26"/>
      <c r="R5" s="10"/>
      <c r="S5" s="10"/>
      <c r="T5" s="10"/>
      <c r="U5" s="10"/>
      <c r="V5" s="10"/>
    </row>
    <row r="6" spans="1:22" s="1" customFormat="1" ht="16.5" customHeight="1" x14ac:dyDescent="0.25">
      <c r="A6" s="110" t="s">
        <v>48</v>
      </c>
      <c r="B6" s="106" t="s">
        <v>8</v>
      </c>
      <c r="C6" s="106" t="s">
        <v>9</v>
      </c>
      <c r="D6" s="106" t="s">
        <v>10</v>
      </c>
      <c r="E6" s="108" t="s">
        <v>100</v>
      </c>
      <c r="F6" s="108" t="s">
        <v>92</v>
      </c>
      <c r="G6" s="106" t="s">
        <v>11</v>
      </c>
      <c r="H6" s="106"/>
      <c r="I6" s="106"/>
      <c r="J6" s="106"/>
      <c r="K6" s="106"/>
      <c r="L6" s="106" t="s">
        <v>12</v>
      </c>
      <c r="M6" s="106"/>
      <c r="N6" s="106" t="s">
        <v>13</v>
      </c>
      <c r="O6" s="113"/>
      <c r="R6" s="10"/>
      <c r="S6" s="10"/>
      <c r="T6" s="10"/>
      <c r="U6" s="10"/>
      <c r="V6" s="10"/>
    </row>
    <row r="7" spans="1:22" ht="18.75" customHeight="1" thickBot="1" x14ac:dyDescent="0.3">
      <c r="A7" s="111"/>
      <c r="B7" s="107"/>
      <c r="C7" s="107"/>
      <c r="D7" s="107"/>
      <c r="E7" s="109"/>
      <c r="F7" s="109"/>
      <c r="G7" s="54" t="s">
        <v>14</v>
      </c>
      <c r="H7" s="54" t="s">
        <v>15</v>
      </c>
      <c r="I7" s="54" t="s">
        <v>16</v>
      </c>
      <c r="J7" s="54" t="s">
        <v>17</v>
      </c>
      <c r="K7" s="54" t="s">
        <v>18</v>
      </c>
      <c r="L7" s="54" t="s">
        <v>19</v>
      </c>
      <c r="M7" s="54" t="s">
        <v>20</v>
      </c>
      <c r="N7" s="107"/>
      <c r="O7" s="114"/>
      <c r="R7" s="10"/>
      <c r="S7" s="10"/>
      <c r="T7" s="10"/>
      <c r="U7" s="10"/>
      <c r="V7" s="10"/>
    </row>
    <row r="8" spans="1:22" ht="15.75" thickBot="1" x14ac:dyDescent="0.3">
      <c r="A8" s="103" t="s">
        <v>21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5"/>
      <c r="R8" s="10"/>
      <c r="S8" s="10"/>
      <c r="T8" s="10"/>
      <c r="U8" s="10"/>
      <c r="V8" s="10"/>
    </row>
    <row r="9" spans="1:22" ht="15" customHeight="1" x14ac:dyDescent="0.25">
      <c r="A9" s="69">
        <v>1</v>
      </c>
      <c r="B9" s="49" t="s">
        <v>72</v>
      </c>
      <c r="C9" s="63" t="s">
        <v>101</v>
      </c>
      <c r="D9" s="34" t="s">
        <v>26</v>
      </c>
      <c r="E9" s="34">
        <v>2</v>
      </c>
      <c r="F9" s="34">
        <v>2</v>
      </c>
      <c r="G9" s="57">
        <v>2</v>
      </c>
      <c r="H9" s="64"/>
      <c r="I9" s="64">
        <v>1</v>
      </c>
      <c r="J9" s="64"/>
      <c r="K9" s="49"/>
      <c r="L9" s="49">
        <f t="shared" ref="L9:L13" si="0">SUM(G9:K9)*14</f>
        <v>42</v>
      </c>
      <c r="M9" s="49">
        <f>(E9+F9)*25-L9</f>
        <v>58</v>
      </c>
      <c r="N9" s="115" t="s">
        <v>23</v>
      </c>
      <c r="O9" s="116"/>
      <c r="R9" s="10"/>
      <c r="S9" s="10"/>
      <c r="T9" s="10"/>
      <c r="U9" s="10"/>
      <c r="V9" s="10"/>
    </row>
    <row r="10" spans="1:22" ht="18.75" customHeight="1" x14ac:dyDescent="0.25">
      <c r="A10" s="47">
        <v>2</v>
      </c>
      <c r="B10" s="35" t="s">
        <v>73</v>
      </c>
      <c r="C10" s="96" t="s">
        <v>106</v>
      </c>
      <c r="D10" s="36" t="s">
        <v>26</v>
      </c>
      <c r="E10" s="36">
        <v>2</v>
      </c>
      <c r="F10" s="36">
        <v>2</v>
      </c>
      <c r="G10" s="46">
        <v>2</v>
      </c>
      <c r="H10" s="60"/>
      <c r="I10" s="60">
        <v>2</v>
      </c>
      <c r="J10" s="60"/>
      <c r="K10" s="35"/>
      <c r="L10" s="35">
        <f t="shared" si="0"/>
        <v>56</v>
      </c>
      <c r="M10" s="49">
        <f t="shared" ref="M10:M14" si="1">(E10+F10)*25-L10</f>
        <v>44</v>
      </c>
      <c r="N10" s="123" t="s">
        <v>24</v>
      </c>
      <c r="O10" s="124"/>
      <c r="R10" s="10"/>
      <c r="S10" s="10"/>
      <c r="T10" s="10"/>
      <c r="U10" s="10"/>
      <c r="V10" s="10"/>
    </row>
    <row r="11" spans="1:22" ht="15" customHeight="1" x14ac:dyDescent="0.25">
      <c r="A11" s="47">
        <v>3</v>
      </c>
      <c r="B11" s="35" t="s">
        <v>74</v>
      </c>
      <c r="C11" s="61" t="s">
        <v>102</v>
      </c>
      <c r="D11" s="36" t="s">
        <v>26</v>
      </c>
      <c r="E11" s="36">
        <v>4</v>
      </c>
      <c r="F11" s="36">
        <v>0</v>
      </c>
      <c r="G11" s="46">
        <v>1</v>
      </c>
      <c r="H11" s="60"/>
      <c r="I11" s="60">
        <v>1</v>
      </c>
      <c r="J11" s="60"/>
      <c r="K11" s="35"/>
      <c r="L11" s="35">
        <f t="shared" si="0"/>
        <v>28</v>
      </c>
      <c r="M11" s="49">
        <f t="shared" si="1"/>
        <v>72</v>
      </c>
      <c r="N11" s="123" t="s">
        <v>23</v>
      </c>
      <c r="O11" s="124"/>
      <c r="R11" s="10"/>
      <c r="S11" s="10"/>
      <c r="T11" s="10"/>
      <c r="U11" s="10"/>
      <c r="V11" s="10"/>
    </row>
    <row r="12" spans="1:22" x14ac:dyDescent="0.25">
      <c r="A12" s="47">
        <v>4</v>
      </c>
      <c r="B12" s="35" t="s">
        <v>75</v>
      </c>
      <c r="C12" s="61" t="s">
        <v>103</v>
      </c>
      <c r="D12" s="36" t="s">
        <v>22</v>
      </c>
      <c r="E12" s="36">
        <v>3</v>
      </c>
      <c r="F12" s="36">
        <v>0</v>
      </c>
      <c r="G12" s="46">
        <v>1</v>
      </c>
      <c r="H12" s="60"/>
      <c r="I12" s="60">
        <v>1</v>
      </c>
      <c r="J12" s="60"/>
      <c r="K12" s="35"/>
      <c r="L12" s="35">
        <f t="shared" si="0"/>
        <v>28</v>
      </c>
      <c r="M12" s="49">
        <f t="shared" si="1"/>
        <v>47</v>
      </c>
      <c r="N12" s="123" t="s">
        <v>24</v>
      </c>
      <c r="O12" s="124"/>
      <c r="R12" s="10"/>
      <c r="S12" s="10"/>
      <c r="T12" s="10"/>
      <c r="U12" s="10"/>
      <c r="V12" s="10"/>
    </row>
    <row r="13" spans="1:22" x14ac:dyDescent="0.25">
      <c r="A13" s="47">
        <v>5</v>
      </c>
      <c r="B13" s="35" t="s">
        <v>76</v>
      </c>
      <c r="C13" s="61" t="s">
        <v>79</v>
      </c>
      <c r="D13" s="36" t="s">
        <v>22</v>
      </c>
      <c r="E13" s="36">
        <v>2</v>
      </c>
      <c r="F13" s="36">
        <v>3</v>
      </c>
      <c r="G13" s="46"/>
      <c r="H13" s="60"/>
      <c r="I13" s="60"/>
      <c r="J13" s="60">
        <v>3</v>
      </c>
      <c r="K13" s="35"/>
      <c r="L13" s="35">
        <f t="shared" si="0"/>
        <v>42</v>
      </c>
      <c r="M13" s="49">
        <f>(E13+F13)*25-L13</f>
        <v>83</v>
      </c>
      <c r="N13" s="123" t="s">
        <v>24</v>
      </c>
      <c r="O13" s="124"/>
      <c r="R13" s="10"/>
      <c r="S13" s="10"/>
      <c r="T13" s="10"/>
      <c r="U13" s="10"/>
      <c r="V13" s="10"/>
    </row>
    <row r="14" spans="1:22" ht="15.75" thickBot="1" x14ac:dyDescent="0.3">
      <c r="A14" s="52">
        <v>6</v>
      </c>
      <c r="B14" s="48" t="s">
        <v>77</v>
      </c>
      <c r="C14" s="53" t="s">
        <v>117</v>
      </c>
      <c r="D14" s="44" t="s">
        <v>26</v>
      </c>
      <c r="E14" s="44">
        <v>2</v>
      </c>
      <c r="F14" s="44">
        <v>8</v>
      </c>
      <c r="G14" s="62"/>
      <c r="H14" s="48"/>
      <c r="I14" s="48"/>
      <c r="J14" s="48"/>
      <c r="K14" s="48">
        <v>12</v>
      </c>
      <c r="L14" s="48">
        <v>0</v>
      </c>
      <c r="M14" s="49">
        <f t="shared" si="1"/>
        <v>250</v>
      </c>
      <c r="N14" s="121" t="s">
        <v>24</v>
      </c>
      <c r="O14" s="122"/>
      <c r="R14" s="10"/>
      <c r="S14" s="10"/>
      <c r="T14" s="10"/>
      <c r="U14" s="10"/>
      <c r="V14" s="10"/>
    </row>
    <row r="15" spans="1:22" ht="14.45" hidden="1" customHeight="1" thickBot="1" x14ac:dyDescent="0.3">
      <c r="A15" s="117" t="s">
        <v>27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9"/>
      <c r="R15" s="10"/>
      <c r="S15" s="10"/>
      <c r="T15" s="10"/>
      <c r="U15" s="10"/>
      <c r="V15" s="10"/>
    </row>
    <row r="16" spans="1:22" ht="15" customHeight="1" x14ac:dyDescent="0.25">
      <c r="A16" s="131" t="s">
        <v>28</v>
      </c>
      <c r="B16" s="126"/>
      <c r="C16" s="132"/>
      <c r="D16" s="56" t="s">
        <v>29</v>
      </c>
      <c r="E16" s="153">
        <f t="shared" ref="E16:J16" si="2">SUM(E9:E15)</f>
        <v>15</v>
      </c>
      <c r="F16" s="153">
        <f t="shared" si="2"/>
        <v>15</v>
      </c>
      <c r="G16" s="86">
        <f t="shared" si="2"/>
        <v>6</v>
      </c>
      <c r="H16" s="84">
        <f t="shared" si="2"/>
        <v>0</v>
      </c>
      <c r="I16" s="84">
        <f t="shared" si="2"/>
        <v>5</v>
      </c>
      <c r="J16" s="84">
        <f t="shared" si="2"/>
        <v>3</v>
      </c>
      <c r="K16" s="84"/>
      <c r="L16" s="126">
        <f>SUM(L9:L15)</f>
        <v>196</v>
      </c>
      <c r="M16" s="126">
        <f>SUM(M9:M15)</f>
        <v>554</v>
      </c>
      <c r="N16" s="89" t="s">
        <v>30</v>
      </c>
      <c r="O16" s="90" t="s">
        <v>31</v>
      </c>
      <c r="R16" s="10"/>
      <c r="S16" s="10"/>
      <c r="T16" s="10"/>
      <c r="U16" s="10"/>
      <c r="V16" s="10"/>
    </row>
    <row r="17" spans="1:22" ht="15" customHeight="1" thickBot="1" x14ac:dyDescent="0.3">
      <c r="A17" s="133"/>
      <c r="B17" s="127"/>
      <c r="C17" s="134"/>
      <c r="D17" s="41" t="s">
        <v>32</v>
      </c>
      <c r="E17" s="154"/>
      <c r="F17" s="154"/>
      <c r="G17" s="88">
        <f>COUNT(G9:G15)</f>
        <v>4</v>
      </c>
      <c r="H17" s="85">
        <f>COUNT(H9:H15)</f>
        <v>0</v>
      </c>
      <c r="I17" s="85">
        <f>COUNT(I9:I15)</f>
        <v>4</v>
      </c>
      <c r="J17" s="85">
        <f>COUNT(J9:J15)</f>
        <v>1</v>
      </c>
      <c r="K17" s="85"/>
      <c r="L17" s="127"/>
      <c r="M17" s="127"/>
      <c r="N17" s="42">
        <f>COUNTIF(N1:N16,"=E")</f>
        <v>2</v>
      </c>
      <c r="O17" s="83">
        <f>COUNTIF(N1:N16,"=V")</f>
        <v>4</v>
      </c>
      <c r="R17" s="10"/>
      <c r="S17" s="10"/>
      <c r="T17" s="10"/>
      <c r="U17" s="10"/>
      <c r="V17" s="10"/>
    </row>
    <row r="18" spans="1:22" ht="15" customHeight="1" thickBot="1" x14ac:dyDescent="0.3">
      <c r="A18" s="161" t="s">
        <v>33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3"/>
      <c r="R18" s="10"/>
      <c r="S18" s="9"/>
      <c r="T18" s="10"/>
      <c r="U18" s="10"/>
      <c r="V18" s="10"/>
    </row>
    <row r="19" spans="1:22" ht="45" customHeight="1" x14ac:dyDescent="0.25">
      <c r="A19" s="69">
        <v>7</v>
      </c>
      <c r="B19" s="72" t="s">
        <v>78</v>
      </c>
      <c r="C19" s="77" t="s">
        <v>49</v>
      </c>
      <c r="D19" s="34" t="s">
        <v>25</v>
      </c>
      <c r="E19" s="34">
        <v>5</v>
      </c>
      <c r="F19" s="34">
        <v>0</v>
      </c>
      <c r="G19" s="55">
        <v>2</v>
      </c>
      <c r="H19" s="49">
        <v>1</v>
      </c>
      <c r="I19" s="49"/>
      <c r="J19" s="49"/>
      <c r="K19" s="49"/>
      <c r="L19" s="49">
        <f>SUM(G19:K19)*14</f>
        <v>42</v>
      </c>
      <c r="M19" s="49">
        <f>(E19+F19)*25-L19</f>
        <v>83</v>
      </c>
      <c r="N19" s="115" t="s">
        <v>23</v>
      </c>
      <c r="O19" s="116"/>
      <c r="R19" s="10"/>
      <c r="S19" s="9"/>
      <c r="T19" s="12"/>
      <c r="U19" s="12"/>
      <c r="V19" s="12"/>
    </row>
    <row r="20" spans="1:22" ht="15.75" customHeight="1" thickBot="1" x14ac:dyDescent="0.3">
      <c r="A20" s="43">
        <v>8</v>
      </c>
      <c r="B20" s="42" t="s">
        <v>80</v>
      </c>
      <c r="C20" s="39" t="s">
        <v>50</v>
      </c>
      <c r="D20" s="44" t="s">
        <v>25</v>
      </c>
      <c r="E20" s="44">
        <v>5</v>
      </c>
      <c r="F20" s="44">
        <v>0</v>
      </c>
      <c r="G20" s="45">
        <v>1</v>
      </c>
      <c r="H20" s="42">
        <v>2</v>
      </c>
      <c r="I20" s="42"/>
      <c r="J20" s="42"/>
      <c r="K20" s="42"/>
      <c r="L20" s="42">
        <f>SUM(G20:K20)*14</f>
        <v>42</v>
      </c>
      <c r="M20" s="42">
        <f>(E20+F20)*25-L20</f>
        <v>83</v>
      </c>
      <c r="N20" s="156" t="s">
        <v>23</v>
      </c>
      <c r="O20" s="157"/>
      <c r="R20" s="10"/>
      <c r="S20" s="9"/>
      <c r="T20" s="10"/>
      <c r="U20" s="10"/>
      <c r="V20" s="10"/>
    </row>
    <row r="21" spans="1:22" ht="18" customHeight="1" thickBot="1" x14ac:dyDescent="0.3">
      <c r="B21" s="3"/>
      <c r="C21" s="3"/>
      <c r="D21" s="1"/>
      <c r="E21" s="1"/>
      <c r="F21" s="3"/>
      <c r="G21" s="3"/>
      <c r="H21" s="3"/>
      <c r="I21" s="1"/>
      <c r="J21" s="1"/>
      <c r="K21" s="1"/>
      <c r="L21" s="3"/>
      <c r="M21" s="3"/>
      <c r="N21" s="160"/>
      <c r="O21" s="160"/>
      <c r="R21" s="10"/>
      <c r="S21" s="10"/>
      <c r="T21" s="10"/>
      <c r="U21" s="10"/>
      <c r="V21" s="10"/>
    </row>
    <row r="22" spans="1:22" ht="15" customHeight="1" x14ac:dyDescent="0.25">
      <c r="B22" s="138" t="s">
        <v>35</v>
      </c>
      <c r="C22" s="20" t="str">
        <f>Sem_I!C21</f>
        <v>Discipline Obligatorii:</v>
      </c>
      <c r="D22" s="141">
        <f>SUM(G9:K14)</f>
        <v>26</v>
      </c>
      <c r="E22" s="141"/>
      <c r="F22" s="142"/>
      <c r="G22" s="142"/>
      <c r="H22" s="142"/>
      <c r="I22" s="142"/>
      <c r="J22" s="142"/>
      <c r="K22" s="142"/>
      <c r="L22" s="142"/>
      <c r="M22" s="142"/>
      <c r="N22" s="142"/>
      <c r="O22" s="143"/>
      <c r="R22" s="10"/>
      <c r="S22" s="10"/>
      <c r="T22" s="10"/>
      <c r="U22" s="10"/>
      <c r="V22" s="10"/>
    </row>
    <row r="23" spans="1:22" ht="15" customHeight="1" x14ac:dyDescent="0.25">
      <c r="B23" s="139"/>
      <c r="C23" s="21" t="str">
        <f>Sem_I!C22</f>
        <v>Discipline Opționale:</v>
      </c>
      <c r="D23" s="144">
        <v>0</v>
      </c>
      <c r="E23" s="144"/>
      <c r="F23" s="145"/>
      <c r="G23" s="145"/>
      <c r="H23" s="145"/>
      <c r="I23" s="145"/>
      <c r="J23" s="145"/>
      <c r="K23" s="145"/>
      <c r="L23" s="145"/>
      <c r="M23" s="145"/>
      <c r="N23" s="145"/>
      <c r="O23" s="146"/>
      <c r="R23" s="10"/>
      <c r="S23" s="10"/>
      <c r="T23" s="10"/>
      <c r="U23" s="10"/>
      <c r="V23" s="10"/>
    </row>
    <row r="24" spans="1:22" ht="15.75" thickBot="1" x14ac:dyDescent="0.3">
      <c r="B24" s="140"/>
      <c r="C24" s="22" t="str">
        <f>Sem_I!C23</f>
        <v>Discipline Facultative:</v>
      </c>
      <c r="D24" s="147">
        <f>SUM(G19:K20)</f>
        <v>6</v>
      </c>
      <c r="E24" s="147"/>
      <c r="F24" s="148"/>
      <c r="G24" s="148"/>
      <c r="H24" s="148"/>
      <c r="I24" s="148"/>
      <c r="J24" s="148"/>
      <c r="K24" s="148"/>
      <c r="L24" s="148"/>
      <c r="M24" s="148"/>
      <c r="N24" s="148"/>
      <c r="O24" s="149"/>
      <c r="R24" s="10"/>
      <c r="S24" s="10"/>
      <c r="T24" s="10"/>
      <c r="U24" s="10"/>
      <c r="V24" s="10"/>
    </row>
    <row r="25" spans="1:22" x14ac:dyDescent="0.25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R25" s="10"/>
      <c r="S25" s="10"/>
      <c r="T25" s="10"/>
      <c r="U25" s="10"/>
      <c r="V25" s="10"/>
    </row>
    <row r="26" spans="1:22" x14ac:dyDescent="0.25">
      <c r="B26" s="4" t="s">
        <v>39</v>
      </c>
      <c r="C26" s="7"/>
      <c r="D26" s="32" t="s">
        <v>107</v>
      </c>
      <c r="E26" s="1"/>
      <c r="F26" s="130"/>
      <c r="G26" s="130"/>
      <c r="H26" s="97"/>
      <c r="I26" s="1"/>
      <c r="J26" s="1"/>
      <c r="K26" s="1"/>
      <c r="L26" s="125" t="s">
        <v>41</v>
      </c>
      <c r="M26" s="125"/>
      <c r="N26" s="125"/>
      <c r="O26" s="125"/>
      <c r="R26" s="10"/>
      <c r="S26" s="10"/>
      <c r="T26" s="10"/>
      <c r="U26" s="10"/>
      <c r="V26" s="10"/>
    </row>
    <row r="27" spans="1:22" x14ac:dyDescent="0.25">
      <c r="B27" s="135" t="str">
        <f>Sem_I!B26</f>
        <v>Mihnea-Cosmin COSTOIU</v>
      </c>
      <c r="C27" s="135"/>
      <c r="D27" s="100" t="s">
        <v>112</v>
      </c>
      <c r="E27" s="100"/>
      <c r="F27" s="100"/>
      <c r="G27" s="100"/>
      <c r="H27" s="100"/>
      <c r="I27" s="100"/>
      <c r="J27" s="100"/>
      <c r="K27" s="26"/>
      <c r="L27" s="155" t="str">
        <f>Sem_I!L26</f>
        <v>Nicolae IONESCU</v>
      </c>
      <c r="M27" s="155"/>
      <c r="N27" s="155"/>
      <c r="O27" s="155"/>
      <c r="R27" s="10"/>
      <c r="S27" s="10"/>
      <c r="T27" s="10"/>
      <c r="U27" s="10"/>
      <c r="V27" s="10"/>
    </row>
    <row r="28" spans="1:22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R28" s="10"/>
      <c r="S28" s="10"/>
      <c r="T28" s="10"/>
      <c r="U28" s="10"/>
      <c r="V28" s="10"/>
    </row>
    <row r="29" spans="1:22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R29" s="10"/>
      <c r="S29" s="10"/>
      <c r="T29" s="10"/>
      <c r="U29" s="10"/>
      <c r="V29" s="10"/>
    </row>
    <row r="30" spans="1:22" ht="15" customHeight="1" x14ac:dyDescent="0.25">
      <c r="B30" s="1"/>
      <c r="C30" s="1"/>
      <c r="I30" s="4"/>
      <c r="J30" s="4"/>
      <c r="K30" s="4"/>
      <c r="L30" s="1"/>
      <c r="M30" s="1"/>
      <c r="N30" s="1"/>
    </row>
    <row r="31" spans="1:22" ht="15" customHeight="1" x14ac:dyDescent="0.25">
      <c r="B31" s="1"/>
      <c r="C31" s="1"/>
      <c r="I31" s="4"/>
      <c r="J31" s="4"/>
      <c r="K31" s="4"/>
      <c r="L31" s="1"/>
      <c r="M31" s="1"/>
      <c r="N31" s="1"/>
    </row>
    <row r="32" spans="1:22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5">
      <c r="B39" s="1"/>
      <c r="C39" s="1"/>
      <c r="I39" s="1"/>
      <c r="J39" s="1"/>
      <c r="K39" s="1"/>
      <c r="L39" s="1"/>
      <c r="M39" s="1"/>
      <c r="N39" s="1"/>
    </row>
    <row r="40" spans="1:14" x14ac:dyDescent="0.25">
      <c r="B40" s="1"/>
      <c r="C40" s="1"/>
      <c r="I40" s="1"/>
      <c r="J40" s="1"/>
      <c r="K40" s="1"/>
      <c r="L40" s="1"/>
      <c r="M40" s="1"/>
      <c r="N40" s="1"/>
    </row>
    <row r="41" spans="1:14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5" customHeight="1" x14ac:dyDescent="0.25">
      <c r="A44" s="6"/>
      <c r="B44" s="128" t="s">
        <v>43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</row>
    <row r="45" spans="1:14" ht="15" customHeight="1" x14ac:dyDescent="0.25">
      <c r="A45" s="6"/>
      <c r="B45" s="102" t="str">
        <f>Sem_I!B46</f>
        <v>Petrișor - Laurențiu ȚUCĂ</v>
      </c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</row>
    <row r="46" spans="1:14" x14ac:dyDescent="0.25">
      <c r="B46" s="1"/>
      <c r="C46" s="1"/>
      <c r="D46" s="130"/>
      <c r="E46" s="130"/>
      <c r="F46" s="130"/>
      <c r="G46" s="130"/>
      <c r="H46" s="130"/>
      <c r="I46" s="1"/>
      <c r="J46" s="1"/>
      <c r="K46" s="1"/>
      <c r="L46" s="1"/>
      <c r="M46" s="1"/>
      <c r="N46" s="1"/>
    </row>
    <row r="47" spans="1:14" x14ac:dyDescent="0.25">
      <c r="B47" s="1"/>
      <c r="C47" s="1"/>
      <c r="I47" s="1"/>
      <c r="J47" s="1"/>
      <c r="K47" s="1"/>
      <c r="L47" s="1"/>
      <c r="M47" s="1"/>
      <c r="N47" s="1"/>
    </row>
    <row r="48" spans="1:14" ht="14.45" customHeight="1" x14ac:dyDescent="0.25">
      <c r="B48" s="1"/>
      <c r="C48" s="1"/>
      <c r="D48" s="4"/>
      <c r="E48" s="4"/>
      <c r="F48" s="4"/>
      <c r="G48" s="4"/>
      <c r="H48" s="4"/>
      <c r="I48" s="1"/>
      <c r="J48" s="1"/>
      <c r="K48" s="1"/>
      <c r="L48" s="1"/>
      <c r="M48" s="1"/>
      <c r="N48" s="1"/>
    </row>
    <row r="49" spans="2:14" x14ac:dyDescent="0.25">
      <c r="B49" s="1"/>
      <c r="C49" s="1"/>
      <c r="D49" s="4"/>
      <c r="E49" s="4"/>
      <c r="F49" s="4"/>
      <c r="G49" s="4"/>
      <c r="H49" s="4"/>
      <c r="I49" s="1"/>
      <c r="J49" s="1"/>
      <c r="K49" s="1"/>
      <c r="L49" s="1"/>
      <c r="M49" s="1"/>
      <c r="N49" s="1"/>
    </row>
    <row r="50" spans="2:14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 x14ac:dyDescent="0.25">
      <c r="B51" s="1"/>
      <c r="C51" s="1"/>
      <c r="D51" s="1"/>
      <c r="E51" s="1"/>
      <c r="F51" s="4"/>
      <c r="G51" s="4"/>
      <c r="H51" s="4"/>
      <c r="I51" s="1"/>
      <c r="J51" s="1"/>
      <c r="K51" s="1"/>
      <c r="L51" s="1"/>
      <c r="M51" s="1"/>
      <c r="N51" s="1"/>
    </row>
    <row r="52" spans="2:14" x14ac:dyDescent="0.25">
      <c r="B52" s="1"/>
      <c r="C52" s="1"/>
      <c r="D52" s="1"/>
      <c r="E52" s="1"/>
      <c r="F52" s="4"/>
      <c r="G52" s="4"/>
      <c r="H52" s="4"/>
      <c r="I52" s="1"/>
      <c r="J52" s="1"/>
      <c r="K52" s="1"/>
      <c r="L52" s="1"/>
      <c r="M52" s="1"/>
      <c r="N52" s="1"/>
    </row>
    <row r="53" spans="2:14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</sheetData>
  <sheetProtection formatCells="0" formatRows="0" insertRows="0" insertHyperlinks="0" deleteRows="0" sort="0" autoFilter="0" pivotTables="0"/>
  <protectedRanges>
    <protectedRange sqref="M2 A19:B20 A9:XFD14" name="Editabil"/>
  </protectedRanges>
  <mergeCells count="47">
    <mergeCell ref="A16:C17"/>
    <mergeCell ref="L27:O27"/>
    <mergeCell ref="L26:O26"/>
    <mergeCell ref="B44:N44"/>
    <mergeCell ref="N21:O21"/>
    <mergeCell ref="A18:O18"/>
    <mergeCell ref="E16:E17"/>
    <mergeCell ref="N9:O9"/>
    <mergeCell ref="F16:F17"/>
    <mergeCell ref="L16:L17"/>
    <mergeCell ref="M16:M17"/>
    <mergeCell ref="N10:O10"/>
    <mergeCell ref="N11:O11"/>
    <mergeCell ref="N12:O12"/>
    <mergeCell ref="M1:N1"/>
    <mergeCell ref="B2:C2"/>
    <mergeCell ref="M2:N2"/>
    <mergeCell ref="C3:H3"/>
    <mergeCell ref="M3:N3"/>
    <mergeCell ref="D1:I1"/>
    <mergeCell ref="D2:I2"/>
    <mergeCell ref="C4:H4"/>
    <mergeCell ref="M4:N4"/>
    <mergeCell ref="B6:B7"/>
    <mergeCell ref="C6:C7"/>
    <mergeCell ref="D6:D7"/>
    <mergeCell ref="F6:F7"/>
    <mergeCell ref="L6:M6"/>
    <mergeCell ref="N6:O7"/>
    <mergeCell ref="G6:K6"/>
    <mergeCell ref="E6:E7"/>
    <mergeCell ref="D46:H46"/>
    <mergeCell ref="F26:G26"/>
    <mergeCell ref="A6:A7"/>
    <mergeCell ref="A8:O8"/>
    <mergeCell ref="A15:O15"/>
    <mergeCell ref="N13:O13"/>
    <mergeCell ref="N14:O14"/>
    <mergeCell ref="B22:B24"/>
    <mergeCell ref="D22:O22"/>
    <mergeCell ref="D23:O23"/>
    <mergeCell ref="D24:O24"/>
    <mergeCell ref="B27:C27"/>
    <mergeCell ref="D27:J27"/>
    <mergeCell ref="N20:O20"/>
    <mergeCell ref="N19:O19"/>
    <mergeCell ref="B45:N45"/>
  </mergeCells>
  <conditionalFormatting sqref="D1:E5 D6:D7 D8:E15 D16:D17 D18:E43">
    <cfRule type="cellIs" dxfId="5" priority="4" operator="equal">
      <formula>"DS"</formula>
    </cfRule>
    <cfRule type="cellIs" dxfId="4" priority="8" operator="equal">
      <formula>"DA"</formula>
    </cfRule>
    <cfRule type="cellIs" dxfId="3" priority="10" operator="equal">
      <formula>"DC"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4" orientation="landscape" r:id="rId1"/>
  <rowBreaks count="1" manualBreakCount="1">
    <brk id="29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38BD1-F988-469E-86AE-9E177A4E3B18}">
  <dimension ref="A1:V50"/>
  <sheetViews>
    <sheetView view="pageBreakPreview" zoomScale="85" zoomScaleNormal="85" zoomScaleSheetLayoutView="85" workbookViewId="0">
      <selection activeCell="F32" sqref="F32"/>
    </sheetView>
  </sheetViews>
  <sheetFormatPr defaultRowHeight="15" x14ac:dyDescent="0.25"/>
  <cols>
    <col min="1" max="1" width="4.5703125" style="11" customWidth="1"/>
    <col min="2" max="2" width="18.42578125" customWidth="1"/>
    <col min="3" max="3" width="44.5703125" customWidth="1"/>
    <col min="4" max="4" width="10.42578125" customWidth="1"/>
    <col min="5" max="5" width="5.42578125" customWidth="1"/>
    <col min="6" max="6" width="5" customWidth="1"/>
    <col min="7" max="11" width="5.5703125" customWidth="1"/>
    <col min="12" max="12" width="14.140625" customWidth="1"/>
    <col min="13" max="13" width="7.5703125" customWidth="1"/>
    <col min="14" max="15" width="5.5703125" style="6" customWidth="1"/>
  </cols>
  <sheetData>
    <row r="1" spans="1:22" ht="57" customHeight="1" x14ac:dyDescent="0.3">
      <c r="B1" s="3"/>
      <c r="C1" s="4"/>
      <c r="D1" s="101" t="s">
        <v>0</v>
      </c>
      <c r="E1" s="101"/>
      <c r="F1" s="101"/>
      <c r="G1" s="101"/>
      <c r="H1" s="101"/>
      <c r="I1" s="101"/>
      <c r="J1" s="2"/>
      <c r="K1" s="2"/>
      <c r="L1" s="5"/>
      <c r="M1" s="99"/>
      <c r="N1" s="99"/>
      <c r="R1" s="30"/>
      <c r="S1" s="30"/>
      <c r="T1" s="30"/>
      <c r="U1" s="30"/>
      <c r="V1" s="30"/>
    </row>
    <row r="2" spans="1:22" ht="15" customHeight="1" x14ac:dyDescent="0.25">
      <c r="B2" s="100"/>
      <c r="C2" s="100"/>
      <c r="D2" s="102" t="str">
        <f>Sem_I!D2</f>
        <v>2026 - 2028</v>
      </c>
      <c r="E2" s="102"/>
      <c r="F2" s="102"/>
      <c r="G2" s="102"/>
      <c r="H2" s="102"/>
      <c r="I2" s="102"/>
      <c r="L2" s="33" t="str">
        <f>Sem_I!L2</f>
        <v>Anul universitar:</v>
      </c>
      <c r="M2" s="112" t="str">
        <f>Sem_III!M2</f>
        <v>2027 - 2028</v>
      </c>
      <c r="N2" s="112"/>
      <c r="R2" s="10"/>
      <c r="S2" s="10"/>
      <c r="T2" s="10"/>
      <c r="U2" s="10"/>
      <c r="V2" s="10"/>
    </row>
    <row r="3" spans="1:22" x14ac:dyDescent="0.25">
      <c r="B3" s="31" t="s">
        <v>2</v>
      </c>
      <c r="C3" s="100" t="str">
        <f>Sem_I!C3</f>
        <v>Inginerie industrială</v>
      </c>
      <c r="D3" s="100"/>
      <c r="E3" s="100"/>
      <c r="F3" s="100"/>
      <c r="G3" s="100"/>
      <c r="H3" s="100"/>
      <c r="L3" s="33" t="str">
        <f>Sem_I!L3</f>
        <v>Anul de studii:</v>
      </c>
      <c r="M3" s="100" t="s">
        <v>45</v>
      </c>
      <c r="N3" s="100"/>
      <c r="R3" s="10"/>
      <c r="S3" s="10"/>
      <c r="T3" s="10"/>
      <c r="U3" s="10"/>
      <c r="V3" s="10"/>
    </row>
    <row r="4" spans="1:22" ht="30" x14ac:dyDescent="0.25">
      <c r="B4" s="31" t="s">
        <v>5</v>
      </c>
      <c r="C4" s="100" t="str">
        <f>Sem_I!C4</f>
        <v>Dezvoltarea produselor polimerice si compozite - DPPC</v>
      </c>
      <c r="D4" s="100"/>
      <c r="E4" s="100"/>
      <c r="F4" s="100"/>
      <c r="G4" s="100"/>
      <c r="H4" s="100"/>
      <c r="L4" s="33" t="str">
        <f>Sem_I!L4</f>
        <v>Semestrul:</v>
      </c>
      <c r="M4" s="32" t="s">
        <v>45</v>
      </c>
      <c r="N4" s="32"/>
      <c r="R4" s="10"/>
      <c r="S4" s="10"/>
      <c r="T4" s="10"/>
      <c r="U4" s="10"/>
      <c r="V4" s="10"/>
    </row>
    <row r="5" spans="1:22" ht="12" customHeight="1" thickBot="1" x14ac:dyDescent="0.3">
      <c r="B5" s="31"/>
      <c r="C5" s="102"/>
      <c r="D5" s="102"/>
      <c r="E5" s="102"/>
      <c r="F5" s="102"/>
      <c r="G5" s="102"/>
      <c r="H5" s="102"/>
      <c r="L5" s="33"/>
      <c r="M5" s="100"/>
      <c r="N5" s="100"/>
      <c r="R5" s="10"/>
      <c r="S5" s="10"/>
      <c r="T5" s="10"/>
      <c r="U5" s="10"/>
      <c r="V5" s="10"/>
    </row>
    <row r="6" spans="1:22" s="1" customFormat="1" ht="20.100000000000001" customHeight="1" x14ac:dyDescent="0.25">
      <c r="A6" s="110" t="s">
        <v>48</v>
      </c>
      <c r="B6" s="106" t="s">
        <v>8</v>
      </c>
      <c r="C6" s="106" t="s">
        <v>9</v>
      </c>
      <c r="D6" s="106" t="s">
        <v>10</v>
      </c>
      <c r="E6" s="108" t="s">
        <v>100</v>
      </c>
      <c r="F6" s="108" t="s">
        <v>92</v>
      </c>
      <c r="G6" s="106" t="s">
        <v>11</v>
      </c>
      <c r="H6" s="106"/>
      <c r="I6" s="106"/>
      <c r="J6" s="106"/>
      <c r="K6" s="106"/>
      <c r="L6" s="106" t="s">
        <v>12</v>
      </c>
      <c r="M6" s="106"/>
      <c r="N6" s="106" t="s">
        <v>13</v>
      </c>
      <c r="O6" s="113"/>
      <c r="Q6" s="26"/>
      <c r="R6" s="10"/>
      <c r="S6" s="10"/>
      <c r="T6" s="10"/>
      <c r="U6" s="10"/>
      <c r="V6" s="10"/>
    </row>
    <row r="7" spans="1:22" ht="15.75" thickBot="1" x14ac:dyDescent="0.3">
      <c r="A7" s="111"/>
      <c r="B7" s="107"/>
      <c r="C7" s="107"/>
      <c r="D7" s="107"/>
      <c r="E7" s="109"/>
      <c r="F7" s="109"/>
      <c r="G7" s="54" t="s">
        <v>14</v>
      </c>
      <c r="H7" s="54" t="s">
        <v>15</v>
      </c>
      <c r="I7" s="54" t="s">
        <v>16</v>
      </c>
      <c r="J7" s="54" t="s">
        <v>17</v>
      </c>
      <c r="K7" s="54" t="s">
        <v>18</v>
      </c>
      <c r="L7" s="54" t="s">
        <v>19</v>
      </c>
      <c r="M7" s="54" t="s">
        <v>20</v>
      </c>
      <c r="N7" s="107"/>
      <c r="O7" s="114"/>
      <c r="R7" s="10"/>
      <c r="S7" s="10"/>
      <c r="T7" s="10"/>
      <c r="U7" s="10"/>
      <c r="V7" s="10"/>
    </row>
    <row r="8" spans="1:22" ht="15.75" thickBot="1" x14ac:dyDescent="0.3">
      <c r="A8" s="103" t="s">
        <v>21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5"/>
      <c r="R8" s="10"/>
      <c r="S8" s="10"/>
      <c r="T8" s="10"/>
      <c r="U8" s="10"/>
      <c r="V8" s="10"/>
    </row>
    <row r="9" spans="1:22" ht="45" customHeight="1" thickBot="1" x14ac:dyDescent="0.3">
      <c r="A9" s="79">
        <v>1</v>
      </c>
      <c r="B9" s="80" t="s">
        <v>83</v>
      </c>
      <c r="C9" s="81" t="s">
        <v>114</v>
      </c>
      <c r="D9" s="66" t="s">
        <v>26</v>
      </c>
      <c r="E9" s="66">
        <v>15</v>
      </c>
      <c r="F9" s="66">
        <v>15</v>
      </c>
      <c r="G9" s="82">
        <v>0</v>
      </c>
      <c r="H9" s="80">
        <v>0</v>
      </c>
      <c r="I9" s="80">
        <v>0</v>
      </c>
      <c r="J9" s="80">
        <v>0</v>
      </c>
      <c r="K9" s="80">
        <v>28</v>
      </c>
      <c r="L9" s="80">
        <v>0</v>
      </c>
      <c r="M9" s="80">
        <f>(E9+F9)*25-L9</f>
        <v>750</v>
      </c>
      <c r="N9" s="164" t="s">
        <v>24</v>
      </c>
      <c r="O9" s="165"/>
      <c r="R9" s="10"/>
      <c r="S9" s="10"/>
      <c r="T9" s="10"/>
      <c r="U9" s="10"/>
      <c r="V9" s="10"/>
    </row>
    <row r="10" spans="1:22" ht="15.75" hidden="1" thickBot="1" x14ac:dyDescent="0.3">
      <c r="A10" s="117" t="s">
        <v>27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9"/>
      <c r="R10" s="10"/>
      <c r="S10" s="10"/>
      <c r="T10" s="10"/>
      <c r="U10" s="10"/>
      <c r="V10" s="10"/>
    </row>
    <row r="11" spans="1:22" x14ac:dyDescent="0.25">
      <c r="A11" s="131" t="s">
        <v>28</v>
      </c>
      <c r="B11" s="126"/>
      <c r="C11" s="166"/>
      <c r="D11" s="91" t="s">
        <v>29</v>
      </c>
      <c r="E11" s="153">
        <f t="shared" ref="E11:J11" si="0">SUM(E9:E10)</f>
        <v>15</v>
      </c>
      <c r="F11" s="153">
        <f t="shared" si="0"/>
        <v>15</v>
      </c>
      <c r="G11" s="86">
        <f t="shared" si="0"/>
        <v>0</v>
      </c>
      <c r="H11" s="84">
        <f t="shared" si="0"/>
        <v>0</v>
      </c>
      <c r="I11" s="84">
        <f t="shared" si="0"/>
        <v>0</v>
      </c>
      <c r="J11" s="84">
        <f t="shared" si="0"/>
        <v>0</v>
      </c>
      <c r="K11" s="84"/>
      <c r="L11" s="126">
        <f>SUM(L8:L10)</f>
        <v>0</v>
      </c>
      <c r="M11" s="126">
        <f>SUM(M8:M10)</f>
        <v>750</v>
      </c>
      <c r="N11" s="84" t="s">
        <v>30</v>
      </c>
      <c r="O11" s="87" t="s">
        <v>31</v>
      </c>
      <c r="R11" s="10"/>
      <c r="S11" s="10"/>
      <c r="T11" s="10"/>
      <c r="U11" s="10"/>
      <c r="V11" s="10"/>
    </row>
    <row r="12" spans="1:22" ht="15" customHeight="1" thickBot="1" x14ac:dyDescent="0.3">
      <c r="A12" s="133"/>
      <c r="B12" s="127"/>
      <c r="C12" s="167"/>
      <c r="D12" s="92" t="s">
        <v>32</v>
      </c>
      <c r="E12" s="154"/>
      <c r="F12" s="154"/>
      <c r="G12" s="88">
        <f>COUNT(G9:G10)</f>
        <v>1</v>
      </c>
      <c r="H12" s="85">
        <f>COUNT(H9:H10)</f>
        <v>1</v>
      </c>
      <c r="I12" s="85">
        <f>COUNT(I9:I10)</f>
        <v>1</v>
      </c>
      <c r="J12" s="85">
        <f>COUNT(J9:J10)</f>
        <v>1</v>
      </c>
      <c r="K12" s="85"/>
      <c r="L12" s="127"/>
      <c r="M12" s="127"/>
      <c r="N12" s="42">
        <f>COUNTIF(N1:N11,"=E")</f>
        <v>0</v>
      </c>
      <c r="O12" s="83">
        <f>COUNTIF(N1:N11,"=V")</f>
        <v>1</v>
      </c>
      <c r="R12" s="10"/>
      <c r="S12" s="10"/>
      <c r="T12" s="10"/>
      <c r="U12" s="10"/>
      <c r="V12" s="10"/>
    </row>
    <row r="13" spans="1:22" ht="15.75" thickBot="1" x14ac:dyDescent="0.3">
      <c r="A13" s="150" t="s">
        <v>33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2"/>
      <c r="R13" s="10"/>
      <c r="S13" s="10"/>
      <c r="T13" s="10"/>
      <c r="U13" s="10"/>
      <c r="V13" s="10"/>
    </row>
    <row r="14" spans="1:22" ht="45" x14ac:dyDescent="0.25">
      <c r="A14" s="69">
        <v>2</v>
      </c>
      <c r="B14" s="76" t="s">
        <v>81</v>
      </c>
      <c r="C14" s="77" t="s">
        <v>51</v>
      </c>
      <c r="D14" s="34" t="s">
        <v>25</v>
      </c>
      <c r="E14" s="34">
        <v>5</v>
      </c>
      <c r="F14" s="34">
        <v>0</v>
      </c>
      <c r="G14" s="168" t="s">
        <v>52</v>
      </c>
      <c r="H14" s="115"/>
      <c r="I14" s="115"/>
      <c r="J14" s="115"/>
      <c r="K14" s="49"/>
      <c r="L14" s="49">
        <f>SUM(G14:K14)*14</f>
        <v>0</v>
      </c>
      <c r="M14" s="49">
        <f t="shared" ref="M14:M15" si="1">F14*25-L14</f>
        <v>0</v>
      </c>
      <c r="N14" s="115" t="s">
        <v>24</v>
      </c>
      <c r="O14" s="116"/>
      <c r="R14" s="10"/>
      <c r="S14" s="10"/>
      <c r="T14" s="10"/>
      <c r="U14" s="10"/>
      <c r="V14" s="10"/>
    </row>
    <row r="15" spans="1:22" ht="24" customHeight="1" thickBot="1" x14ac:dyDescent="0.3">
      <c r="A15" s="43">
        <v>3</v>
      </c>
      <c r="B15" s="42" t="s">
        <v>82</v>
      </c>
      <c r="C15" s="39" t="s">
        <v>53</v>
      </c>
      <c r="D15" s="44" t="s">
        <v>25</v>
      </c>
      <c r="E15" s="44">
        <v>5</v>
      </c>
      <c r="F15" s="44">
        <v>0</v>
      </c>
      <c r="G15" s="45"/>
      <c r="H15" s="42"/>
      <c r="I15" s="42"/>
      <c r="J15" s="42"/>
      <c r="K15" s="42"/>
      <c r="L15" s="42">
        <f t="shared" ref="L15" si="2">SUM(G15:J15)*14</f>
        <v>0</v>
      </c>
      <c r="M15" s="42">
        <f t="shared" si="1"/>
        <v>0</v>
      </c>
      <c r="N15" s="156" t="s">
        <v>23</v>
      </c>
      <c r="O15" s="157"/>
      <c r="R15" s="10"/>
      <c r="S15" s="10"/>
      <c r="T15" s="10"/>
      <c r="U15" s="10"/>
      <c r="V15" s="10"/>
    </row>
    <row r="16" spans="1:22" ht="15" customHeight="1" thickBot="1" x14ac:dyDescent="0.3">
      <c r="R16" s="10"/>
      <c r="S16" s="9"/>
      <c r="T16" s="10"/>
      <c r="U16" s="10"/>
      <c r="V16" s="10"/>
    </row>
    <row r="17" spans="2:22" ht="15" customHeight="1" thickBot="1" x14ac:dyDescent="0.3">
      <c r="B17" s="169" t="s">
        <v>54</v>
      </c>
      <c r="C17" s="170"/>
      <c r="D17" s="78" t="s">
        <v>90</v>
      </c>
      <c r="E17" s="95"/>
      <c r="F17" s="171"/>
      <c r="G17" s="172"/>
      <c r="H17" s="23"/>
      <c r="I17" s="23"/>
      <c r="J17" s="23"/>
      <c r="K17" s="23"/>
      <c r="L17" s="23"/>
      <c r="M17" s="23"/>
      <c r="N17" s="24"/>
      <c r="O17" s="25"/>
      <c r="R17" s="10"/>
      <c r="S17" s="9"/>
      <c r="T17" s="10"/>
      <c r="U17" s="10"/>
      <c r="V17" s="10"/>
    </row>
    <row r="18" spans="2:22" ht="15" customHeight="1" thickBot="1" x14ac:dyDescent="0.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R18" s="10"/>
      <c r="S18" s="9"/>
      <c r="T18" s="10"/>
      <c r="U18" s="10"/>
      <c r="V18" s="10"/>
    </row>
    <row r="19" spans="2:22" ht="14.45" customHeight="1" x14ac:dyDescent="0.25">
      <c r="B19" s="138" t="s">
        <v>35</v>
      </c>
      <c r="C19" s="20" t="str">
        <f>Sem_I!C21</f>
        <v>Discipline Obligatorii:</v>
      </c>
      <c r="D19" s="141">
        <f>SUM(G9:K9)</f>
        <v>28</v>
      </c>
      <c r="E19" s="141"/>
      <c r="F19" s="142"/>
      <c r="G19" s="142"/>
      <c r="H19" s="142"/>
      <c r="I19" s="142"/>
      <c r="J19" s="142"/>
      <c r="K19" s="142"/>
      <c r="L19" s="142"/>
      <c r="M19" s="142"/>
      <c r="N19" s="142"/>
      <c r="O19" s="143"/>
      <c r="R19" s="10"/>
      <c r="S19" s="9"/>
      <c r="T19" s="10"/>
      <c r="U19" s="10"/>
      <c r="V19" s="10"/>
    </row>
    <row r="20" spans="2:22" x14ac:dyDescent="0.25">
      <c r="B20" s="139"/>
      <c r="C20" s="21" t="str">
        <f>Sem_I!C22</f>
        <v>Discipline Opționale:</v>
      </c>
      <c r="D20" s="144">
        <v>0</v>
      </c>
      <c r="E20" s="144"/>
      <c r="F20" s="145"/>
      <c r="G20" s="145"/>
      <c r="H20" s="145"/>
      <c r="I20" s="145"/>
      <c r="J20" s="145"/>
      <c r="K20" s="145"/>
      <c r="L20" s="145"/>
      <c r="M20" s="145"/>
      <c r="N20" s="145"/>
      <c r="O20" s="146"/>
    </row>
    <row r="21" spans="2:22" ht="15.75" thickBot="1" x14ac:dyDescent="0.3">
      <c r="B21" s="140"/>
      <c r="C21" s="22" t="str">
        <f>Sem_I!C23</f>
        <v>Discipline Facultative:</v>
      </c>
      <c r="D21" s="147">
        <f>SUM(G14:K15)</f>
        <v>0</v>
      </c>
      <c r="E21" s="147"/>
      <c r="F21" s="148"/>
      <c r="G21" s="148"/>
      <c r="H21" s="148"/>
      <c r="I21" s="148"/>
      <c r="J21" s="148"/>
      <c r="K21" s="148"/>
      <c r="L21" s="148"/>
      <c r="M21" s="148"/>
      <c r="N21" s="148"/>
      <c r="O21" s="149"/>
    </row>
    <row r="22" spans="2:22" x14ac:dyDescent="0.25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2:22" x14ac:dyDescent="0.25">
      <c r="B23" s="4" t="s">
        <v>39</v>
      </c>
      <c r="C23" s="7"/>
      <c r="D23" s="135" t="s">
        <v>40</v>
      </c>
      <c r="E23" s="135"/>
      <c r="F23" s="130"/>
      <c r="G23" s="130"/>
      <c r="H23" s="4"/>
      <c r="I23" s="98"/>
      <c r="J23" s="1"/>
      <c r="K23" s="1"/>
      <c r="L23" s="125" t="s">
        <v>41</v>
      </c>
      <c r="M23" s="125"/>
      <c r="N23" s="125"/>
      <c r="O23" s="125"/>
    </row>
    <row r="24" spans="2:22" x14ac:dyDescent="0.25">
      <c r="B24" s="135" t="str">
        <f>Sem_I!B26</f>
        <v>Mihnea-Cosmin COSTOIU</v>
      </c>
      <c r="C24" s="135"/>
      <c r="D24" s="100" t="s">
        <v>113</v>
      </c>
      <c r="E24" s="100"/>
      <c r="F24" s="100"/>
      <c r="G24" s="100"/>
      <c r="H24" s="100"/>
      <c r="I24" s="100"/>
      <c r="J24" s="100"/>
      <c r="K24" s="26"/>
      <c r="L24" s="155" t="str">
        <f>Sem_I!L26</f>
        <v>Nicolae IONESCU</v>
      </c>
      <c r="M24" s="155"/>
      <c r="N24" s="155"/>
      <c r="O24" s="155"/>
    </row>
    <row r="25" spans="2:22" ht="15" customHeight="1" x14ac:dyDescent="0.25">
      <c r="B25" s="1"/>
      <c r="C25" s="1"/>
      <c r="I25" s="4"/>
      <c r="J25" s="4"/>
      <c r="K25" s="4"/>
      <c r="L25" s="1"/>
      <c r="M25" s="1"/>
      <c r="N25" s="1"/>
    </row>
    <row r="26" spans="2:22" ht="15" customHeight="1" x14ac:dyDescent="0.25">
      <c r="B26" s="1"/>
      <c r="C26" s="1"/>
      <c r="I26" s="4"/>
      <c r="J26" s="4"/>
      <c r="K26" s="4"/>
      <c r="L26" s="1"/>
      <c r="M26" s="1"/>
      <c r="N26" s="1"/>
    </row>
    <row r="27" spans="2:22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2:22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2:22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2:22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2:22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2:22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5" customHeight="1" x14ac:dyDescent="0.25">
      <c r="A39" s="6"/>
      <c r="B39" s="128" t="s">
        <v>43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</row>
    <row r="40" spans="1:14" ht="15" customHeight="1" x14ac:dyDescent="0.25">
      <c r="A40" s="6"/>
      <c r="B40" s="102" t="str">
        <f>Sem_I!B46</f>
        <v>Petrișor - Laurențiu ȚUCĂ</v>
      </c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</row>
    <row r="41" spans="1:14" x14ac:dyDescent="0.25">
      <c r="B41" s="1"/>
      <c r="C41" s="1"/>
      <c r="D41" s="130"/>
      <c r="E41" s="130"/>
      <c r="F41" s="130"/>
      <c r="G41" s="130"/>
      <c r="H41" s="130"/>
      <c r="I41" s="1"/>
      <c r="J41" s="1"/>
      <c r="K41" s="1"/>
      <c r="L41" s="1"/>
      <c r="M41" s="1"/>
      <c r="N41" s="1"/>
    </row>
    <row r="42" spans="1:14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5">
      <c r="B44" s="1"/>
      <c r="C44" s="1"/>
      <c r="D44" s="4"/>
      <c r="E44" s="4"/>
      <c r="F44" s="4"/>
      <c r="G44" s="4"/>
      <c r="H44" s="4"/>
      <c r="I44" s="1"/>
      <c r="J44" s="1"/>
      <c r="K44" s="1"/>
      <c r="L44" s="1"/>
      <c r="M44" s="1"/>
      <c r="N44" s="1"/>
    </row>
    <row r="45" spans="1:14" x14ac:dyDescent="0.25">
      <c r="B45" s="1"/>
      <c r="C45" s="1"/>
      <c r="D45" s="4"/>
      <c r="E45" s="4"/>
      <c r="F45" s="4"/>
      <c r="G45" s="4"/>
      <c r="H45" s="4"/>
      <c r="I45" s="1"/>
      <c r="J45" s="1"/>
      <c r="K45" s="1"/>
      <c r="L45" s="1"/>
      <c r="M45" s="1"/>
      <c r="N45" s="1"/>
    </row>
    <row r="46" spans="1:14" x14ac:dyDescent="0.25">
      <c r="B46" s="1"/>
      <c r="C46" s="1"/>
      <c r="D46" s="1"/>
      <c r="E46" s="1"/>
      <c r="F46" s="4"/>
      <c r="G46" s="4"/>
      <c r="H46" s="4"/>
      <c r="I46" s="1"/>
      <c r="J46" s="1"/>
      <c r="K46" s="1"/>
      <c r="L46" s="1"/>
      <c r="M46" s="1"/>
      <c r="N46" s="1"/>
    </row>
    <row r="47" spans="1:14" x14ac:dyDescent="0.25">
      <c r="B47" s="1"/>
      <c r="C47" s="1"/>
      <c r="D47" s="1"/>
      <c r="E47" s="1"/>
      <c r="F47" s="4"/>
      <c r="G47" s="4"/>
      <c r="H47" s="4"/>
      <c r="I47" s="1"/>
      <c r="J47" s="1"/>
      <c r="K47" s="1"/>
      <c r="L47" s="1"/>
      <c r="M47" s="1"/>
      <c r="N47" s="1"/>
    </row>
    <row r="48" spans="1:14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</sheetData>
  <sheetProtection formatCells="0" formatRows="0" insertRows="0" insertHyperlinks="0" deleteRows="0" sort="0" autoFilter="0" pivotTables="0"/>
  <protectedRanges>
    <protectedRange sqref="A14:B15 A9:XFD9 A17:XFD18" name="Editabil"/>
  </protectedRanges>
  <mergeCells count="46">
    <mergeCell ref="B39:N39"/>
    <mergeCell ref="B40:N40"/>
    <mergeCell ref="L23:O23"/>
    <mergeCell ref="M11:M12"/>
    <mergeCell ref="B17:C17"/>
    <mergeCell ref="F17:G17"/>
    <mergeCell ref="B19:B21"/>
    <mergeCell ref="D19:O19"/>
    <mergeCell ref="D20:O20"/>
    <mergeCell ref="D21:O21"/>
    <mergeCell ref="B24:C24"/>
    <mergeCell ref="D24:J24"/>
    <mergeCell ref="L24:O24"/>
    <mergeCell ref="N14:O14"/>
    <mergeCell ref="N15:O15"/>
    <mergeCell ref="D23:E23"/>
    <mergeCell ref="D41:H41"/>
    <mergeCell ref="F23:G23"/>
    <mergeCell ref="F11:F12"/>
    <mergeCell ref="N6:O7"/>
    <mergeCell ref="A10:O10"/>
    <mergeCell ref="A6:A7"/>
    <mergeCell ref="A8:O8"/>
    <mergeCell ref="N9:O9"/>
    <mergeCell ref="A13:O13"/>
    <mergeCell ref="A11:C12"/>
    <mergeCell ref="B6:B7"/>
    <mergeCell ref="C6:C7"/>
    <mergeCell ref="D6:D7"/>
    <mergeCell ref="F6:F7"/>
    <mergeCell ref="G6:K6"/>
    <mergeCell ref="G14:J14"/>
    <mergeCell ref="M1:N1"/>
    <mergeCell ref="L11:L12"/>
    <mergeCell ref="D1:I1"/>
    <mergeCell ref="D2:I2"/>
    <mergeCell ref="L6:M6"/>
    <mergeCell ref="E6:E7"/>
    <mergeCell ref="E11:E12"/>
    <mergeCell ref="C4:H4"/>
    <mergeCell ref="B2:C2"/>
    <mergeCell ref="M2:N2"/>
    <mergeCell ref="C3:H3"/>
    <mergeCell ref="M3:N3"/>
    <mergeCell ref="C5:H5"/>
    <mergeCell ref="M5:N5"/>
  </mergeCells>
  <conditionalFormatting sqref="D1:E3 D5:E5 D6:D7 D8:E9 D11:D12 D13:E22 D24:E38 D41:E41">
    <cfRule type="cellIs" dxfId="2" priority="4" operator="equal">
      <formula>"DS"</formula>
    </cfRule>
    <cfRule type="cellIs" dxfId="1" priority="8" operator="equal">
      <formula>"DA"</formula>
    </cfRule>
    <cfRule type="cellIs" dxfId="0" priority="10" operator="equal">
      <formula>"DC"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6" orientation="landscape" r:id="rId1"/>
  <rowBreaks count="1" manualBreakCount="1">
    <brk id="2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Sem_I</vt:lpstr>
      <vt:lpstr>Sem_II</vt:lpstr>
      <vt:lpstr>Sem_III</vt:lpstr>
      <vt:lpstr>Sem_IV</vt:lpstr>
      <vt:lpstr>Sem_I!Print_Area</vt:lpstr>
      <vt:lpstr>Sem_II!Print_Area</vt:lpstr>
      <vt:lpstr>Sem_III!Print_Area</vt:lpstr>
      <vt:lpstr>Sem_IV!Print_Area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Petrisor</dc:creator>
  <cp:keywords/>
  <dc:description/>
  <cp:lastModifiedBy>Nicolae Ionescu (23633)</cp:lastModifiedBy>
  <cp:revision/>
  <cp:lastPrinted>2026-04-21T06:37:52Z</cp:lastPrinted>
  <dcterms:created xsi:type="dcterms:W3CDTF">2015-06-05T18:19:34Z</dcterms:created>
  <dcterms:modified xsi:type="dcterms:W3CDTF">2026-04-21T06:38:24Z</dcterms:modified>
  <cp:category/>
  <cp:contentStatus/>
</cp:coreProperties>
</file>